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ЖОСПАР" sheetId="7" r:id="rId1"/>
    <sheet name="бағдарл" sheetId="9" r:id="rId2"/>
    <sheet name="сетка 2" sheetId="8" r:id="rId3"/>
  </sheets>
  <definedNames>
    <definedName name="_xlnm.Print_Area" localSheetId="0">ЖОСПАР!$A$1:$AC$76</definedName>
    <definedName name="_xlnm.Print_Area" localSheetId="2">'сетка 2'!$A$1:$AF$57</definedName>
  </definedNames>
  <calcPr calcId="124519"/>
</workbook>
</file>

<file path=xl/calcChain.xml><?xml version="1.0" encoding="utf-8"?>
<calcChain xmlns="http://schemas.openxmlformats.org/spreadsheetml/2006/main">
  <c r="P69" i="7"/>
  <c r="Q65" i="9"/>
  <c r="S50"/>
  <c r="Q50"/>
  <c r="X22" i="8"/>
  <c r="J59" i="9"/>
  <c r="I59"/>
  <c r="D41" i="8"/>
  <c r="G41"/>
  <c r="K59" i="9"/>
  <c r="H67"/>
  <c r="H66"/>
  <c r="H64"/>
  <c r="H63"/>
  <c r="H59"/>
  <c r="G59"/>
  <c r="R51"/>
  <c r="Q68" s="1"/>
  <c r="K51"/>
  <c r="K50" s="1"/>
  <c r="J51"/>
  <c r="I51"/>
  <c r="H51"/>
  <c r="G51"/>
  <c r="K38"/>
  <c r="J38"/>
  <c r="I38"/>
  <c r="H38"/>
  <c r="G38"/>
  <c r="O35"/>
  <c r="N35"/>
  <c r="O22"/>
  <c r="N22"/>
  <c r="J22"/>
  <c r="I22"/>
  <c r="H22"/>
  <c r="G22"/>
  <c r="M8"/>
  <c r="L8"/>
  <c r="G8"/>
  <c r="V41" i="8"/>
  <c r="T41"/>
  <c r="S41"/>
  <c r="P41"/>
  <c r="O19"/>
  <c r="P71" i="7"/>
  <c r="P70"/>
  <c r="P72" s="1"/>
  <c r="F29" i="8"/>
  <c r="E29"/>
  <c r="AE50"/>
  <c r="AE49"/>
  <c r="AE46"/>
  <c r="AE45"/>
  <c r="AE44"/>
  <c r="AE43"/>
  <c r="AE42"/>
  <c r="X37"/>
  <c r="X36"/>
  <c r="X35"/>
  <c r="X34"/>
  <c r="X33"/>
  <c r="X32"/>
  <c r="X31"/>
  <c r="X30"/>
  <c r="D29"/>
  <c r="AE48"/>
  <c r="AE47"/>
  <c r="AE51"/>
  <c r="X39"/>
  <c r="X40"/>
  <c r="G29"/>
  <c r="O20"/>
  <c r="O18"/>
  <c r="O17"/>
  <c r="O16"/>
  <c r="O15"/>
  <c r="O14"/>
  <c r="O13"/>
  <c r="O12"/>
  <c r="O11"/>
  <c r="O10"/>
  <c r="O9"/>
  <c r="O8"/>
  <c r="L65" i="9" l="1"/>
  <c r="L68" s="1"/>
  <c r="H50"/>
  <c r="I35"/>
  <c r="K35"/>
  <c r="N65"/>
  <c r="N68" s="1"/>
  <c r="T68" s="1"/>
  <c r="J35"/>
  <c r="H35"/>
  <c r="H65" s="1"/>
  <c r="H68" s="1"/>
  <c r="D28" i="8"/>
  <c r="X29"/>
  <c r="O7"/>
  <c r="F21"/>
  <c r="E21"/>
  <c r="D21"/>
  <c r="D54" s="1"/>
  <c r="M72" i="7" l="1"/>
  <c r="J72"/>
  <c r="G72"/>
  <c r="D72"/>
  <c r="B72"/>
  <c r="K62"/>
  <c r="F62"/>
  <c r="C62"/>
  <c r="X23" i="8" l="1"/>
  <c r="X24"/>
  <c r="X25"/>
  <c r="X26"/>
  <c r="X27"/>
  <c r="X21" l="1"/>
  <c r="X54" l="1"/>
  <c r="B62" i="7" l="1"/>
  <c r="AE57" i="8"/>
  <c r="X57"/>
  <c r="O57"/>
  <c r="D56"/>
  <c r="D55"/>
  <c r="D57" l="1"/>
</calcChain>
</file>

<file path=xl/sharedStrings.xml><?xml version="1.0" encoding="utf-8"?>
<sst xmlns="http://schemas.openxmlformats.org/spreadsheetml/2006/main" count="526" uniqueCount="235">
  <si>
    <t>күндізгі</t>
  </si>
  <si>
    <t xml:space="preserve"> - </t>
  </si>
  <si>
    <t>Қорытынды аттестаттау</t>
  </si>
  <si>
    <t>Аралық аттестаттау</t>
  </si>
  <si>
    <t>индекс</t>
  </si>
  <si>
    <t>сағаттар саны</t>
  </si>
  <si>
    <t>І бағам</t>
  </si>
  <si>
    <t>ІІ бағам</t>
  </si>
  <si>
    <t>ІІІ бағам</t>
  </si>
  <si>
    <t>Бақылау нысаны</t>
  </si>
  <si>
    <t xml:space="preserve">барлығы </t>
  </si>
  <si>
    <t>оның ішінде</t>
  </si>
  <si>
    <t>жарты жылдық</t>
  </si>
  <si>
    <t>барлығы</t>
  </si>
  <si>
    <t>теория</t>
  </si>
  <si>
    <t>лпс</t>
  </si>
  <si>
    <t>өндірістік оқу</t>
  </si>
  <si>
    <t xml:space="preserve">І </t>
  </si>
  <si>
    <t>ІІ</t>
  </si>
  <si>
    <t>І</t>
  </si>
  <si>
    <t>апталар</t>
  </si>
  <si>
    <t>ЖБП.00</t>
  </si>
  <si>
    <t>Жалпы білім беру пәндері</t>
  </si>
  <si>
    <t>ЖБП.01</t>
  </si>
  <si>
    <t>Қазақ тілі</t>
  </si>
  <si>
    <t>Е-1К</t>
  </si>
  <si>
    <t>ЖБП.02</t>
  </si>
  <si>
    <t>Қазақ әдебиеті</t>
  </si>
  <si>
    <t>ЖБП.03</t>
  </si>
  <si>
    <t>Орыс тілі және орыс әдебиеті</t>
  </si>
  <si>
    <t>ЖБП.04</t>
  </si>
  <si>
    <t>Шетел тілі</t>
  </si>
  <si>
    <t>С-1к</t>
  </si>
  <si>
    <t>ЖБП.05</t>
  </si>
  <si>
    <t>Қазақстан тарихы</t>
  </si>
  <si>
    <t>Е-1к</t>
  </si>
  <si>
    <t>ЖБП.06</t>
  </si>
  <si>
    <t>Дүниежүзі тарихы</t>
  </si>
  <si>
    <t>ЖБП.07</t>
  </si>
  <si>
    <t>Математика</t>
  </si>
  <si>
    <t>ЖБП.08</t>
  </si>
  <si>
    <t>Информатика</t>
  </si>
  <si>
    <t>ЖБП.10</t>
  </si>
  <si>
    <t>Физика</t>
  </si>
  <si>
    <t>ЖБП.11</t>
  </si>
  <si>
    <t>ЖБП.12</t>
  </si>
  <si>
    <t>География</t>
  </si>
  <si>
    <t>ЖБП.13</t>
  </si>
  <si>
    <t>Алғашқы әскери дайындық</t>
  </si>
  <si>
    <t>С-2к</t>
  </si>
  <si>
    <t>БМ</t>
  </si>
  <si>
    <t>Базалық модульдер</t>
  </si>
  <si>
    <t>БМ 01</t>
  </si>
  <si>
    <t>Дене қасиеттерін дамыту және жетілдіру</t>
  </si>
  <si>
    <t>Кәсіби дене тәрбиесі</t>
  </si>
  <si>
    <t>БМ 02</t>
  </si>
  <si>
    <t>Компьютерлік технология негіздері</t>
  </si>
  <si>
    <t>Ақпараттық-коммуникациялық технология негіздері</t>
  </si>
  <si>
    <t>БМ 03</t>
  </si>
  <si>
    <t>Экономиканың базалық білімін және кәсіпкерлік негіздерін қолдану</t>
  </si>
  <si>
    <t>Нарықтық экономика негіздері</t>
  </si>
  <si>
    <t>Кәсіпкерлік негіздері</t>
  </si>
  <si>
    <t>Іскерлік қарым-қатынас этикасы</t>
  </si>
  <si>
    <t>КМ</t>
  </si>
  <si>
    <t>Кәсіптік модульдер</t>
  </si>
  <si>
    <t>КМ 01</t>
  </si>
  <si>
    <t>Еңбекті қорғау</t>
  </si>
  <si>
    <t>КМ 02</t>
  </si>
  <si>
    <t>Өндірістік оқыту</t>
  </si>
  <si>
    <t>АА.00</t>
  </si>
  <si>
    <t>ҚА.00</t>
  </si>
  <si>
    <t>Қортынды аттастаттау</t>
  </si>
  <si>
    <t>МІНДЕТТІ ОҚЫТУ ҚОРТЫНДЫСЫ:</t>
  </si>
  <si>
    <t>К</t>
  </si>
  <si>
    <t>Кеңес беру</t>
  </si>
  <si>
    <t>Ф</t>
  </si>
  <si>
    <t>Факультативтік сабақтар</t>
  </si>
  <si>
    <t>Барлығы:</t>
  </si>
  <si>
    <t>ОҚУ ЖОСПАРЫ</t>
  </si>
  <si>
    <t xml:space="preserve">Білім беру деңгейінің коды және атауы:  </t>
  </si>
  <si>
    <t xml:space="preserve">Мамандығы:               </t>
  </si>
  <si>
    <t xml:space="preserve">Біліктілік:                </t>
  </si>
  <si>
    <t xml:space="preserve">Оқыту нысаны: </t>
  </si>
  <si>
    <t xml:space="preserve">Оқытудың қалыптық мерзімі: </t>
  </si>
  <si>
    <t>2 жыл 10 ай;  негізгі орта білім негізінде</t>
  </si>
  <si>
    <t>ОҚУ  ЖҮРІСІНІҢ  КЕСТЕЛЕРІ</t>
  </si>
  <si>
    <t>курс</t>
  </si>
  <si>
    <t>ІХ</t>
  </si>
  <si>
    <t>Х</t>
  </si>
  <si>
    <t>ХІ</t>
  </si>
  <si>
    <t>ХІІ</t>
  </si>
  <si>
    <t>Т</t>
  </si>
  <si>
    <t>П</t>
  </si>
  <si>
    <t>Ө</t>
  </si>
  <si>
    <t>О</t>
  </si>
  <si>
    <t>ІІІ</t>
  </si>
  <si>
    <t>IV</t>
  </si>
  <si>
    <t>V</t>
  </si>
  <si>
    <t>VІ</t>
  </si>
  <si>
    <t>VІІ</t>
  </si>
  <si>
    <t>VІІІ</t>
  </si>
  <si>
    <t>А</t>
  </si>
  <si>
    <t>Қ</t>
  </si>
  <si>
    <t>ШАРТТЫ  БЕЛГІЛЕР</t>
  </si>
  <si>
    <t>Т-теориялық оқу;    А-аралық аттестаттау; Қ-қорытынды аттестаттау;  О-өндірістік оқу;      Ө-кәсіби тәжірибе;     К-каникуль.</t>
  </si>
  <si>
    <t>П –  танысу тәжірибесі, өнд.- технологиялық, диплом алды тәжірибе</t>
  </si>
  <si>
    <t>УАҚЫТ  БЮДЖЕТІ БОЙЫНША ЖИЫНТЫҚ ДЕРЕКТЕР</t>
  </si>
  <si>
    <t xml:space="preserve">Курс </t>
  </si>
  <si>
    <t>Теориялық оқыту</t>
  </si>
  <si>
    <t>Өндірістік оқыту және кәсіптік практика</t>
  </si>
  <si>
    <r>
      <t xml:space="preserve">Мереке күндері, </t>
    </r>
    <r>
      <rPr>
        <sz val="12"/>
        <color theme="1"/>
        <rFont val="Times New Roman"/>
        <family val="1"/>
        <charset val="204"/>
      </rPr>
      <t xml:space="preserve"> апта</t>
    </r>
  </si>
  <si>
    <r>
      <t xml:space="preserve">Демалыстар, </t>
    </r>
    <r>
      <rPr>
        <sz val="12"/>
        <color theme="1"/>
        <rFont val="Times New Roman"/>
        <family val="1"/>
        <charset val="204"/>
      </rPr>
      <t xml:space="preserve"> апта</t>
    </r>
    <r>
      <rPr>
        <b/>
        <sz val="12"/>
        <color theme="1"/>
        <rFont val="Times New Roman"/>
        <family val="1"/>
        <charset val="204"/>
      </rPr>
      <t xml:space="preserve">  </t>
    </r>
  </si>
  <si>
    <t>Оқу жылындағы барлық апта</t>
  </si>
  <si>
    <t>апта</t>
  </si>
  <si>
    <t>сағат</t>
  </si>
  <si>
    <t>кредиттер</t>
  </si>
  <si>
    <t>-</t>
  </si>
  <si>
    <t>сағат саны</t>
  </si>
  <si>
    <t>емтихан</t>
  </si>
  <si>
    <t>кеңес беру</t>
  </si>
  <si>
    <t>факультативтік сабақ</t>
  </si>
  <si>
    <t xml:space="preserve">Барлығы </t>
  </si>
  <si>
    <t>өндірістік оқыту, кәсіби практика</t>
  </si>
  <si>
    <t>Индекс</t>
  </si>
  <si>
    <t>Модульдердің/Пәндердің атауы</t>
  </si>
  <si>
    <t>Бақылау нысандары</t>
  </si>
  <si>
    <t>Оқу уақытының көлемі</t>
  </si>
  <si>
    <t>Семестрлер мен курстар бойынша бөлу</t>
  </si>
  <si>
    <t xml:space="preserve">Емихан </t>
  </si>
  <si>
    <t xml:space="preserve">Сынақ </t>
  </si>
  <si>
    <t>Барлығы</t>
  </si>
  <si>
    <t>Теориялық</t>
  </si>
  <si>
    <t>Зертханалық-практикалық</t>
  </si>
  <si>
    <t xml:space="preserve">Семестрлер </t>
  </si>
  <si>
    <t>+</t>
  </si>
  <si>
    <t>БМ 1.</t>
  </si>
  <si>
    <t>БМ 2.</t>
  </si>
  <si>
    <t>Ақпараттық-коммуникациялық және цифрлық технологияларды қолдану</t>
  </si>
  <si>
    <t>БМ 3.</t>
  </si>
  <si>
    <t>КМ 1.</t>
  </si>
  <si>
    <t>КМ 2.</t>
  </si>
  <si>
    <t>КМ 3.</t>
  </si>
  <si>
    <t>АА00</t>
  </si>
  <si>
    <t>ҚА00</t>
  </si>
  <si>
    <t>МІНДЕТТІ ОҚЫТУ ЖИЫНЫ:</t>
  </si>
  <si>
    <t>Консультациялар</t>
  </si>
  <si>
    <t>БАРЛЫҒЫ:</t>
  </si>
  <si>
    <t>Директордың оқу ісі жөніндегі орынбасары:                                                        А.Абдигалиева</t>
  </si>
  <si>
    <t>Бақылау жұмысы</t>
  </si>
  <si>
    <t>Өндірістік оқыту/ кәсіптік практика</t>
  </si>
  <si>
    <t>48</t>
  </si>
  <si>
    <t xml:space="preserve">ОН 1.1. </t>
  </si>
  <si>
    <t>Денсаулықты нығайту және салауатты өмір салты қағидаттарын сақтау.</t>
  </si>
  <si>
    <t>ОН 1.2.</t>
  </si>
  <si>
    <t xml:space="preserve"> Дене қасиеттері мен психофизиологиялық қабілеттерді жетілдіру.</t>
  </si>
  <si>
    <t>ОН 2.1.</t>
  </si>
  <si>
    <t xml:space="preserve"> Ақпараттық-коммуникациялық технологиялар негіздерін меңгеру.</t>
  </si>
  <si>
    <t>ОН 2.2.</t>
  </si>
  <si>
    <t xml:space="preserve"> Ақпараттық-анықтамалық және интерактивті веб-порталдардың қызметтерін пайдалану.</t>
  </si>
  <si>
    <t>ОН 3.1.</t>
  </si>
  <si>
    <t xml:space="preserve"> Экономикалық теория саласындағы негізгі мәселелерді меңгеру</t>
  </si>
  <si>
    <t>ОН 3.2.</t>
  </si>
  <si>
    <t xml:space="preserve"> Кәсіпорында болып жатқан экономикалық процестерді талдау және бағалау</t>
  </si>
  <si>
    <t xml:space="preserve"> ОН 3.3. </t>
  </si>
  <si>
    <t>Қазақстан Республикасында кәсіпкерлік қызметті ұйымдастыру мен жүргізудің ғылыми және заңнамалық негіздерін меңгеру.</t>
  </si>
  <si>
    <t>ОН 3.4.</t>
  </si>
  <si>
    <t xml:space="preserve"> Іскерлік қарым-қатынас этикасын сақтау.</t>
  </si>
  <si>
    <t>ОН 1.3.</t>
  </si>
  <si>
    <t>ОН 1.4.</t>
  </si>
  <si>
    <t xml:space="preserve">ОН 3.2. </t>
  </si>
  <si>
    <t>Модульдер мен пәндердің атаулары</t>
  </si>
  <si>
    <t>Биология</t>
  </si>
  <si>
    <t>Дене шынықтыру</t>
  </si>
  <si>
    <t>ЖБП.9</t>
  </si>
  <si>
    <t xml:space="preserve">Нарықтық экономика негіздері </t>
  </si>
  <si>
    <t>C-1К</t>
  </si>
  <si>
    <t>E-2k</t>
  </si>
  <si>
    <t>2023-2026 оқу жылы</t>
  </si>
  <si>
    <t>10 Қызметтер</t>
  </si>
  <si>
    <t xml:space="preserve"> 101 Қызмет көрсету саласы</t>
  </si>
  <si>
    <t>1013 Қонақ үй қызметі, мейрамханалар және тамақтану саласы</t>
  </si>
  <si>
    <t>10130300 Тамақтандыруды ұйымдастыру</t>
  </si>
  <si>
    <t>3W10130302 Аспазшы</t>
  </si>
  <si>
    <t>ОН 3.5.</t>
  </si>
  <si>
    <t>Әлемдік экономиканың даму үрдістерін, мемлекеттің "жасыл" экономикаға көшуінің негізгі міндеттерін түсіну.</t>
  </si>
  <si>
    <t>«3W10130302– Аспазшы» біліктілігі</t>
  </si>
  <si>
    <t>Түрлі тәсілдерді қолдана отырып азықтарға алғашқы және жылумен аспаздық өңдеу жүргізу</t>
  </si>
  <si>
    <t>Санитарлық нормалар мен техника қауіпсіздігін сақтай отырып жұмыс орнын ұйымдастыру кезіндегі негізгі талаптарын орындау.</t>
  </si>
  <si>
    <t>Көкөністерден, жемістер мен саңырауқұлақтардан тағамдар, ақ негізгі тұздық пен оның туындыларын дайындау.</t>
  </si>
  <si>
    <t>Балық пен теңіз өнімдерінен тағамдар, балық сорпасынан тұздықтар дайындау.</t>
  </si>
  <si>
    <t>Еттен, ауыл шаруашылық құсы, жабайы құс пен қоян етінен тағамдар, қызыл негізгі тұздық пен оның туындыларын дайындау.</t>
  </si>
  <si>
    <t xml:space="preserve">ОН 1.5. </t>
  </si>
  <si>
    <t>Кожелер мен суық тағамдарды және тіскебасарларды дайындау.</t>
  </si>
  <si>
    <t>ОН 1.6.</t>
  </si>
  <si>
    <t>Тәтті тағамдарды, жұмыртқа мен сүзбеден дайындалған тағамдарды дайындау.</t>
  </si>
  <si>
    <t xml:space="preserve">ОН 1.7. </t>
  </si>
  <si>
    <t>Ұннан жасалған тағамдар мен өнімдерді дайындау.</t>
  </si>
  <si>
    <t>Емдік және мектепте тамақтануға арналған тағамдарды дайындау кезінде арнайы аспаздық тәсілдерді сақтау</t>
  </si>
  <si>
    <t xml:space="preserve">ОН 2.1.  </t>
  </si>
  <si>
    <t>Емдік тамақтану үшін тағамдар мен аспаздық өнімдерді дайындау.</t>
  </si>
  <si>
    <t xml:space="preserve">ОН 2.2. </t>
  </si>
  <si>
    <t>Мектепте тамақтануға арналған тағамдар мен аспаздық өнімдерді дайындау.</t>
  </si>
  <si>
    <t>Әлемнің ұлттық тағамдарын дайындау</t>
  </si>
  <si>
    <t xml:space="preserve">ОН 3.3. </t>
  </si>
  <si>
    <t>Азиялық тағамдарды дайындау.</t>
  </si>
  <si>
    <t>Паназиялық тағамдарды дайындау.</t>
  </si>
  <si>
    <t>Еуропалық тағамдарды дайындау.</t>
  </si>
  <si>
    <t>Кондитер өнімінің технологиясы</t>
  </si>
  <si>
    <t>ССМ негіздері</t>
  </si>
  <si>
    <t>ТД технологиясы</t>
  </si>
  <si>
    <t>Танысу тәжірибесі</t>
  </si>
  <si>
    <t>Келушілерге қызмет көрсету</t>
  </si>
  <si>
    <t>Тауартану</t>
  </si>
  <si>
    <t>Сусын дайындау технологиясы</t>
  </si>
  <si>
    <t>Саудадағы есеп</t>
  </si>
  <si>
    <t>Тамақтану физиологиясы</t>
  </si>
  <si>
    <t>Оқу жоспары 2023 жылы  мамырдың  «04 »күні өткен колледждің  индустриалдық кеңесінде қаралып, мақұлданды.</t>
  </si>
  <si>
    <t>ІІІ курс</t>
  </si>
  <si>
    <t xml:space="preserve">«3W10130302 -Аспазшы»біліктілігі
</t>
  </si>
  <si>
    <t>ЖҰМЫС ОҚУ ЖОСПАРЫ 2023-2026 оқу жылы    10130300 -Тамақтандыруды ұйымдастыру   2 жыл 10 ай.  №90топ</t>
  </si>
  <si>
    <t xml:space="preserve">Пәні </t>
  </si>
  <si>
    <t>Тамақтану кәсіп-ң ұйымдастырылуы</t>
  </si>
  <si>
    <t>Кәсіби тәжірибе</t>
  </si>
  <si>
    <t>ТК жабдықтары</t>
  </si>
  <si>
    <t>Кәсіптік тәжірибе</t>
  </si>
  <si>
    <t>Технологиялық тәжірибе</t>
  </si>
  <si>
    <t>E-3k</t>
  </si>
  <si>
    <t xml:space="preserve"> + </t>
  </si>
  <si>
    <t>Оқу жоспары Қазақстан Республикасы Оқу-ағарту министрінің 2022 жылғы 3 тамыздағы № 348  және базалық мекемелер келісім шарттары негізінде жасақталды.</t>
  </si>
  <si>
    <t>ОҚУ ЖҮРІСІНІҢ ЖОСПАРЫ 10130300 Тамақтандыруды ұйымдастыру №90 топ-2 жыл 10 ай-2023-2026 ж</t>
  </si>
  <si>
    <t xml:space="preserve">Тамақтану кәсіп-ң ұйымдастырылуы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</si>
  <si>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Тамақ дайындау технологиясы</t>
  </si>
  <si>
    <t>24</t>
  </si>
  <si>
    <t>КМ 03</t>
  </si>
  <si>
    <t>Тамақтану кәсіпорынының экономикасы</t>
  </si>
</sst>
</file>

<file path=xl/styles.xml><?xml version="1.0" encoding="utf-8"?>
<styleSheet xmlns="http://schemas.openxmlformats.org/spreadsheetml/2006/main">
  <fonts count="52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2"/>
      <color rgb="FF44444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4">
    <xf numFmtId="0" fontId="0" fillId="0" borderId="0" xfId="0"/>
    <xf numFmtId="0" fontId="12" fillId="0" borderId="3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center"/>
    </xf>
    <xf numFmtId="0" fontId="0" fillId="0" borderId="3" xfId="0" applyBorder="1"/>
    <xf numFmtId="0" fontId="17" fillId="0" borderId="0" xfId="0" applyFont="1"/>
    <xf numFmtId="0" fontId="18" fillId="0" borderId="0" xfId="0" applyFont="1"/>
    <xf numFmtId="0" fontId="1" fillId="0" borderId="0" xfId="0" applyFont="1"/>
    <xf numFmtId="0" fontId="1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7" fillId="0" borderId="21" xfId="0" applyFont="1" applyBorder="1" applyAlignment="1">
      <alignment horizontal="center" wrapText="1"/>
    </xf>
    <xf numFmtId="0" fontId="17" fillId="0" borderId="24" xfId="0" applyFont="1" applyBorder="1" applyAlignment="1">
      <alignment horizontal="center" wrapText="1"/>
    </xf>
    <xf numFmtId="0" fontId="3" fillId="0" borderId="0" xfId="0" applyFont="1"/>
    <xf numFmtId="0" fontId="6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4" fillId="0" borderId="24" xfId="0" applyFont="1" applyBorder="1" applyAlignment="1">
      <alignment horizontal="center" wrapText="1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27" xfId="0" applyFont="1" applyBorder="1" applyAlignment="1">
      <alignment vertical="top" wrapText="1"/>
    </xf>
    <xf numFmtId="0" fontId="5" fillId="0" borderId="28" xfId="0" applyFont="1" applyBorder="1" applyAlignment="1">
      <alignment vertical="top" wrapText="1"/>
    </xf>
    <xf numFmtId="0" fontId="5" fillId="0" borderId="33" xfId="0" applyFont="1" applyBorder="1" applyAlignment="1">
      <alignment horizontal="center" wrapText="1"/>
    </xf>
    <xf numFmtId="0" fontId="17" fillId="0" borderId="33" xfId="0" applyFont="1" applyBorder="1" applyAlignment="1">
      <alignment horizontal="center" wrapText="1"/>
    </xf>
    <xf numFmtId="0" fontId="17" fillId="0" borderId="2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15" fillId="0" borderId="0" xfId="0" applyFont="1"/>
    <xf numFmtId="0" fontId="2" fillId="0" borderId="0" xfId="0" applyFont="1"/>
    <xf numFmtId="0" fontId="17" fillId="0" borderId="19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0" fillId="0" borderId="0" xfId="0" applyBorder="1"/>
    <xf numFmtId="0" fontId="16" fillId="0" borderId="3" xfId="0" applyFont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30" fillId="0" borderId="3" xfId="0" applyFont="1" applyBorder="1" applyAlignment="1">
      <alignment vertical="center" wrapText="1"/>
    </xf>
    <xf numFmtId="0" fontId="31" fillId="0" borderId="3" xfId="0" applyFont="1" applyBorder="1" applyAlignment="1">
      <alignment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32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vertical="top" wrapText="1"/>
    </xf>
    <xf numFmtId="0" fontId="32" fillId="0" borderId="3" xfId="0" applyFont="1" applyBorder="1"/>
    <xf numFmtId="0" fontId="16" fillId="0" borderId="3" xfId="0" applyFont="1" applyBorder="1"/>
    <xf numFmtId="0" fontId="16" fillId="0" borderId="1" xfId="0" applyFont="1" applyBorder="1" applyAlignment="1"/>
    <xf numFmtId="0" fontId="16" fillId="0" borderId="2" xfId="0" applyFont="1" applyBorder="1" applyAlignment="1"/>
    <xf numFmtId="0" fontId="15" fillId="0" borderId="3" xfId="0" applyFont="1" applyBorder="1"/>
    <xf numFmtId="0" fontId="15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25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vertical="top"/>
    </xf>
    <xf numFmtId="0" fontId="35" fillId="0" borderId="3" xfId="0" applyFont="1" applyBorder="1" applyAlignment="1">
      <alignment vertical="center" wrapText="1"/>
    </xf>
    <xf numFmtId="0" fontId="32" fillId="0" borderId="3" xfId="0" applyFont="1" applyBorder="1" applyAlignment="1">
      <alignment vertical="center"/>
    </xf>
    <xf numFmtId="0" fontId="3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7" fillId="0" borderId="13" xfId="0" applyFont="1" applyBorder="1" applyAlignment="1">
      <alignment vertical="top" wrapText="1"/>
    </xf>
    <xf numFmtId="0" fontId="6" fillId="0" borderId="3" xfId="0" applyFont="1" applyBorder="1" applyAlignment="1">
      <alignment wrapText="1"/>
    </xf>
    <xf numFmtId="0" fontId="12" fillId="0" borderId="3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NumberFormat="1" applyFont="1" applyBorder="1" applyAlignment="1">
      <alignment horizontal="center" vertical="center"/>
    </xf>
    <xf numFmtId="0" fontId="8" fillId="0" borderId="3" xfId="0" applyFont="1" applyBorder="1"/>
    <xf numFmtId="0" fontId="38" fillId="0" borderId="3" xfId="0" applyFont="1" applyBorder="1"/>
    <xf numFmtId="0" fontId="24" fillId="0" borderId="18" xfId="0" applyFont="1" applyBorder="1" applyAlignment="1">
      <alignment horizontal="center" wrapText="1"/>
    </xf>
    <xf numFmtId="0" fontId="39" fillId="0" borderId="0" xfId="0" applyFont="1"/>
    <xf numFmtId="0" fontId="40" fillId="0" borderId="0" xfId="0" applyFont="1" applyAlignment="1">
      <alignment wrapText="1"/>
    </xf>
    <xf numFmtId="0" fontId="41" fillId="0" borderId="0" xfId="0" applyFont="1" applyAlignment="1">
      <alignment wrapText="1"/>
    </xf>
    <xf numFmtId="0" fontId="42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wrapText="1"/>
    </xf>
    <xf numFmtId="0" fontId="44" fillId="0" borderId="28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center" wrapText="1"/>
    </xf>
    <xf numFmtId="0" fontId="23" fillId="0" borderId="3" xfId="0" applyFont="1" applyBorder="1"/>
    <xf numFmtId="0" fontId="16" fillId="0" borderId="0" xfId="0" applyFont="1" applyBorder="1" applyAlignment="1">
      <alignment vertical="center" wrapText="1"/>
    </xf>
    <xf numFmtId="0" fontId="31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6" fillId="0" borderId="38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top" wrapText="1"/>
    </xf>
    <xf numFmtId="0" fontId="7" fillId="0" borderId="3" xfId="0" applyFont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7" fillId="0" borderId="2" xfId="0" applyFont="1" applyBorder="1" applyAlignment="1">
      <alignment vertical="top" wrapText="1"/>
    </xf>
    <xf numFmtId="0" fontId="29" fillId="0" borderId="10" xfId="0" applyFont="1" applyBorder="1" applyAlignment="1">
      <alignment horizontal="center" vertical="center" wrapText="1"/>
    </xf>
    <xf numFmtId="0" fontId="45" fillId="0" borderId="3" xfId="0" applyFont="1" applyBorder="1"/>
    <xf numFmtId="0" fontId="6" fillId="0" borderId="17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26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wrapText="1"/>
    </xf>
    <xf numFmtId="0" fontId="43" fillId="0" borderId="18" xfId="0" applyFont="1" applyBorder="1" applyAlignment="1">
      <alignment wrapText="1"/>
    </xf>
    <xf numFmtId="0" fontId="46" fillId="0" borderId="24" xfId="0" applyFont="1" applyBorder="1" applyAlignment="1">
      <alignment horizontal="center" wrapText="1"/>
    </xf>
    <xf numFmtId="0" fontId="45" fillId="0" borderId="0" xfId="0" applyFont="1"/>
    <xf numFmtId="0" fontId="4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27" fillId="0" borderId="40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wrapText="1"/>
    </xf>
    <xf numFmtId="0" fontId="26" fillId="0" borderId="3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27" fillId="0" borderId="3" xfId="0" applyNumberFormat="1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top" wrapText="1"/>
    </xf>
    <xf numFmtId="0" fontId="50" fillId="0" borderId="12" xfId="0" applyFont="1" applyBorder="1" applyAlignment="1">
      <alignment horizontal="center" vertical="top" wrapText="1"/>
    </xf>
    <xf numFmtId="0" fontId="49" fillId="0" borderId="3" xfId="0" applyFont="1" applyBorder="1" applyAlignment="1">
      <alignment horizontal="center" wrapText="1"/>
    </xf>
    <xf numFmtId="0" fontId="48" fillId="0" borderId="3" xfId="0" applyFont="1" applyBorder="1" applyAlignment="1">
      <alignment horizontal="center" wrapText="1"/>
    </xf>
    <xf numFmtId="0" fontId="50" fillId="0" borderId="3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51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44" xfId="0" applyFont="1" applyBorder="1" applyAlignment="1">
      <alignment vertical="top" wrapText="1"/>
    </xf>
    <xf numFmtId="0" fontId="26" fillId="0" borderId="45" xfId="0" applyFont="1" applyBorder="1" applyAlignment="1">
      <alignment horizontal="left" vertical="top" wrapText="1"/>
    </xf>
    <xf numFmtId="49" fontId="18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15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wrapText="1"/>
    </xf>
    <xf numFmtId="0" fontId="15" fillId="0" borderId="12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0" fontId="13" fillId="0" borderId="4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vertical="center" wrapText="1"/>
    </xf>
    <xf numFmtId="0" fontId="30" fillId="2" borderId="3" xfId="0" applyFont="1" applyFill="1" applyBorder="1" applyAlignment="1">
      <alignment vertical="center" wrapText="1"/>
    </xf>
    <xf numFmtId="0" fontId="45" fillId="2" borderId="3" xfId="0" applyFont="1" applyFill="1" applyBorder="1"/>
    <xf numFmtId="0" fontId="48" fillId="2" borderId="0" xfId="0" applyFont="1" applyFill="1" applyAlignment="1">
      <alignment vertical="center"/>
    </xf>
    <xf numFmtId="0" fontId="45" fillId="2" borderId="0" xfId="0" applyFont="1" applyFill="1"/>
    <xf numFmtId="0" fontId="32" fillId="2" borderId="3" xfId="0" applyFont="1" applyFill="1" applyBorder="1"/>
    <xf numFmtId="0" fontId="27" fillId="0" borderId="6" xfId="0" applyFont="1" applyBorder="1" applyAlignment="1">
      <alignment vertical="top" wrapText="1"/>
    </xf>
    <xf numFmtId="0" fontId="43" fillId="0" borderId="2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3" fillId="0" borderId="0" xfId="0" applyFont="1" applyAlignment="1">
      <alignment horizontal="center" vertical="top" wrapText="1"/>
    </xf>
    <xf numFmtId="0" fontId="43" fillId="0" borderId="3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0" fillId="0" borderId="0" xfId="0" applyBorder="1"/>
    <xf numFmtId="0" fontId="44" fillId="0" borderId="3" xfId="0" applyFont="1" applyBorder="1" applyAlignment="1">
      <alignment horizontal="center" vertical="top" wrapText="1"/>
    </xf>
    <xf numFmtId="0" fontId="44" fillId="0" borderId="1" xfId="0" applyFont="1" applyBorder="1" applyAlignment="1">
      <alignment horizontal="center" vertical="top" wrapText="1"/>
    </xf>
    <xf numFmtId="0" fontId="17" fillId="0" borderId="31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0" fontId="17" fillId="0" borderId="20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6" fillId="0" borderId="25" xfId="0" applyFont="1" applyBorder="1" applyAlignment="1">
      <alignment horizontal="center" wrapText="1"/>
    </xf>
    <xf numFmtId="0" fontId="46" fillId="0" borderId="23" xfId="0" applyFont="1" applyBorder="1" applyAlignment="1">
      <alignment horizontal="center" wrapText="1"/>
    </xf>
    <xf numFmtId="0" fontId="46" fillId="0" borderId="2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wrapText="1"/>
    </xf>
    <xf numFmtId="0" fontId="17" fillId="0" borderId="19" xfId="0" applyFont="1" applyBorder="1" applyAlignment="1">
      <alignment horizontal="center" wrapText="1"/>
    </xf>
    <xf numFmtId="0" fontId="5" fillId="0" borderId="29" xfId="0" applyFont="1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7" fillId="0" borderId="25" xfId="0" applyFont="1" applyBorder="1" applyAlignment="1">
      <alignment horizontal="center" wrapText="1"/>
    </xf>
    <xf numFmtId="0" fontId="17" fillId="0" borderId="23" xfId="0" applyFont="1" applyBorder="1" applyAlignment="1">
      <alignment horizontal="center" wrapText="1"/>
    </xf>
    <xf numFmtId="0" fontId="17" fillId="0" borderId="22" xfId="0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7" fillId="0" borderId="3" xfId="0" applyFont="1" applyBorder="1" applyAlignment="1">
      <alignment vertical="top" wrapText="1"/>
    </xf>
    <xf numFmtId="0" fontId="49" fillId="0" borderId="1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45" fillId="0" borderId="2" xfId="0" applyFont="1" applyBorder="1"/>
    <xf numFmtId="0" fontId="48" fillId="0" borderId="3" xfId="0" applyFont="1" applyBorder="1" applyAlignment="1">
      <alignment horizontal="center" wrapText="1"/>
    </xf>
    <xf numFmtId="0" fontId="6" fillId="0" borderId="34" xfId="0" applyFont="1" applyBorder="1" applyAlignment="1">
      <alignment horizontal="center" vertical="top" wrapText="1"/>
    </xf>
    <xf numFmtId="0" fontId="6" fillId="0" borderId="35" xfId="0" applyFont="1" applyBorder="1" applyAlignment="1">
      <alignment horizontal="center" vertical="top" wrapText="1"/>
    </xf>
    <xf numFmtId="0" fontId="27" fillId="0" borderId="43" xfId="0" applyFont="1" applyBorder="1" applyAlignment="1">
      <alignment horizontal="left" vertical="top" wrapText="1"/>
    </xf>
    <xf numFmtId="0" fontId="27" fillId="0" borderId="42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top" wrapText="1"/>
    </xf>
    <xf numFmtId="0" fontId="27" fillId="0" borderId="36" xfId="0" applyFont="1" applyBorder="1" applyAlignment="1">
      <alignment horizontal="left" vertical="top" wrapText="1"/>
    </xf>
    <xf numFmtId="0" fontId="27" fillId="0" borderId="14" xfId="0" applyFont="1" applyBorder="1" applyAlignment="1">
      <alignment horizontal="left" vertical="top" wrapText="1"/>
    </xf>
    <xf numFmtId="0" fontId="27" fillId="0" borderId="41" xfId="0" applyFont="1" applyBorder="1" applyAlignment="1">
      <alignment horizontal="center" vertical="top" wrapText="1"/>
    </xf>
    <xf numFmtId="0" fontId="27" fillId="0" borderId="42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7" fillId="0" borderId="10" xfId="0" applyNumberFormat="1" applyFont="1" applyBorder="1" applyAlignment="1">
      <alignment horizontal="center" vertical="center"/>
    </xf>
    <xf numFmtId="0" fontId="27" fillId="0" borderId="1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48" fillId="0" borderId="10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center" vertical="center" wrapText="1"/>
    </xf>
    <xf numFmtId="0" fontId="48" fillId="0" borderId="4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8" xfId="0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0" fontId="48" fillId="0" borderId="10" xfId="0" applyNumberFormat="1" applyFont="1" applyBorder="1" applyAlignment="1">
      <alignment horizontal="center" vertical="center" wrapText="1"/>
    </xf>
    <xf numFmtId="0" fontId="48" fillId="0" borderId="12" xfId="0" applyNumberFormat="1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25" fillId="0" borderId="3" xfId="0" applyFont="1" applyBorder="1" applyAlignment="1">
      <alignment horizont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center" vertical="center" textRotation="90" wrapText="1"/>
    </xf>
    <xf numFmtId="0" fontId="23" fillId="0" borderId="10" xfId="0" applyFont="1" applyBorder="1" applyAlignment="1">
      <alignment horizontal="center" vertical="center" textRotation="90" wrapText="1"/>
    </xf>
    <xf numFmtId="0" fontId="23" fillId="0" borderId="11" xfId="0" applyFont="1" applyBorder="1" applyAlignment="1">
      <alignment horizontal="center" vertical="center" textRotation="90" wrapText="1"/>
    </xf>
    <xf numFmtId="0" fontId="23" fillId="0" borderId="12" xfId="0" applyFont="1" applyBorder="1" applyAlignment="1">
      <alignment horizontal="center" vertical="center" textRotation="90" wrapText="1"/>
    </xf>
    <xf numFmtId="0" fontId="23" fillId="0" borderId="3" xfId="0" applyFont="1" applyBorder="1" applyAlignment="1">
      <alignment horizontal="center" wrapText="1"/>
    </xf>
    <xf numFmtId="0" fontId="23" fillId="0" borderId="3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247648</xdr:colOff>
      <xdr:row>1</xdr:row>
      <xdr:rowOff>133350</xdr:rowOff>
    </xdr:from>
    <xdr:to>
      <xdr:col>14</xdr:col>
      <xdr:colOff>19049</xdr:colOff>
      <xdr:row>5</xdr:row>
      <xdr:rowOff>104775</xdr:rowOff>
    </xdr:to>
    <xdr:sp macro="" textlink="">
      <xdr:nvSpPr>
        <xdr:cNvPr id="2" name="Надпись 2"/>
        <xdr:cNvSpPr txBox="1">
          <a:spLocks noChangeArrowheads="1"/>
        </xdr:cNvSpPr>
      </xdr:nvSpPr>
      <xdr:spPr bwMode="auto">
        <a:xfrm>
          <a:off x="247648" y="323850"/>
          <a:ext cx="3276601" cy="752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Беркітемін:__________________</a:t>
          </a:r>
          <a:endParaRPr lang="ru-RU" sz="11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Колледж директоры</a:t>
          </a:r>
          <a:r>
            <a:rPr lang="ru-RU" sz="12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 м.а. Ш.Касымов</a:t>
          </a:r>
          <a:endParaRPr lang="ru-RU" sz="1100" b="0" i="0" strike="noStrike">
            <a:solidFill>
              <a:sysClr val="windowText" lastClr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« ____» ______________  20____ж.</a:t>
          </a:r>
        </a:p>
      </xdr:txBody>
    </xdr:sp>
    <xdr:clientData/>
  </xdr:twoCellAnchor>
  <xdr:twoCellAnchor>
    <xdr:from>
      <xdr:col>17</xdr:col>
      <xdr:colOff>206374</xdr:colOff>
      <xdr:row>1</xdr:row>
      <xdr:rowOff>73025</xdr:rowOff>
    </xdr:from>
    <xdr:to>
      <xdr:col>28</xdr:col>
      <xdr:colOff>425449</xdr:colOff>
      <xdr:row>5</xdr:row>
      <xdr:rowOff>244475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4683124" y="263525"/>
          <a:ext cx="2743200" cy="9652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Келісемін:__________________</a:t>
          </a:r>
          <a:endParaRPr lang="ru-RU" sz="11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  <a:endParaRPr lang="ru-RU" sz="11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_________________________________</a:t>
          </a:r>
          <a:endParaRPr lang="ru-RU" sz="1100" b="0" i="0" strike="noStrike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1" i="0" strike="noStrike">
              <a:solidFill>
                <a:srgbClr val="000000"/>
              </a:solidFill>
              <a:latin typeface="Times New Roman"/>
              <a:cs typeface="Times New Roman"/>
            </a:rPr>
            <a:t>« ____» ______________  20____ж.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G79"/>
  <sheetViews>
    <sheetView tabSelected="1" view="pageBreakPreview" zoomScale="60" workbookViewId="0">
      <selection activeCell="C44" sqref="C44:R45"/>
    </sheetView>
  </sheetViews>
  <sheetFormatPr defaultRowHeight="15"/>
  <cols>
    <col min="1" max="1" width="10.42578125" customWidth="1"/>
    <col min="2" max="2" width="6.5703125" customWidth="1"/>
    <col min="3" max="3" width="4.42578125" customWidth="1"/>
    <col min="4" max="4" width="4" customWidth="1"/>
    <col min="5" max="5" width="3.5703125" customWidth="1"/>
    <col min="6" max="6" width="4" customWidth="1"/>
    <col min="7" max="7" width="3.85546875" customWidth="1"/>
    <col min="8" max="8" width="4.42578125" customWidth="1"/>
    <col min="9" max="9" width="4.140625" customWidth="1"/>
    <col min="10" max="10" width="3.85546875" customWidth="1"/>
    <col min="11" max="11" width="3.5703125" customWidth="1"/>
    <col min="12" max="12" width="4.28515625" customWidth="1"/>
    <col min="13" max="13" width="3.5703125" customWidth="1"/>
    <col min="14" max="14" width="3.85546875" customWidth="1"/>
    <col min="15" max="15" width="3.7109375" customWidth="1"/>
    <col min="16" max="16" width="3.5703125" customWidth="1"/>
    <col min="17" max="17" width="3.85546875" customWidth="1"/>
    <col min="18" max="18" width="3.5703125" customWidth="1"/>
    <col min="19" max="19" width="3.85546875" customWidth="1"/>
    <col min="20" max="20" width="4" customWidth="1"/>
    <col min="21" max="21" width="4.140625" customWidth="1"/>
    <col min="22" max="22" width="3.5703125" customWidth="1"/>
    <col min="23" max="23" width="4.5703125" customWidth="1"/>
    <col min="24" max="24" width="4.140625" customWidth="1"/>
    <col min="25" max="25" width="3.7109375" customWidth="1"/>
    <col min="26" max="26" width="4" customWidth="1"/>
    <col min="27" max="27" width="3.7109375" customWidth="1"/>
    <col min="28" max="28" width="4.28515625" customWidth="1"/>
  </cols>
  <sheetData>
    <row r="2" spans="1:29">
      <c r="A2" s="5"/>
    </row>
    <row r="3" spans="1:29" ht="15.75">
      <c r="A3" s="6"/>
    </row>
    <row r="4" spans="1:29" ht="15.75">
      <c r="A4" s="6"/>
    </row>
    <row r="6" spans="1:29" ht="20.25">
      <c r="A6" s="7"/>
    </row>
    <row r="7" spans="1:29" ht="20.25">
      <c r="A7" s="7"/>
    </row>
    <row r="8" spans="1:29" ht="20.25">
      <c r="A8" s="7"/>
      <c r="D8" s="195" t="s">
        <v>78</v>
      </c>
      <c r="E8" s="194"/>
      <c r="F8" s="194"/>
      <c r="G8" s="194"/>
      <c r="H8" s="194"/>
      <c r="I8" s="194"/>
      <c r="J8" s="194"/>
    </row>
    <row r="9" spans="1:29" ht="20.25">
      <c r="A9" s="7"/>
    </row>
    <row r="10" spans="1:29" ht="20.25">
      <c r="A10" s="7"/>
    </row>
    <row r="11" spans="1:29" ht="20.25">
      <c r="A11" s="7"/>
    </row>
    <row r="12" spans="1:29" ht="14.25" customHeight="1">
      <c r="A12" s="7"/>
      <c r="D12" s="194"/>
      <c r="E12" s="194"/>
      <c r="F12" s="194"/>
      <c r="G12" s="194"/>
      <c r="H12" s="194"/>
      <c r="I12" s="194"/>
    </row>
    <row r="13" spans="1:29" ht="14.25" customHeight="1">
      <c r="A13" s="7"/>
      <c r="D13" s="196" t="s">
        <v>79</v>
      </c>
      <c r="E13" s="196"/>
      <c r="F13" s="196"/>
      <c r="G13" s="196"/>
      <c r="H13" s="196"/>
      <c r="I13" s="196"/>
      <c r="J13" s="196"/>
      <c r="K13" s="196"/>
      <c r="L13" s="196"/>
      <c r="M13" s="197" t="s">
        <v>178</v>
      </c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</row>
    <row r="14" spans="1:29" ht="16.5" customHeight="1">
      <c r="A14" s="7"/>
      <c r="D14" s="196"/>
      <c r="E14" s="196"/>
      <c r="F14" s="196"/>
      <c r="G14" s="196"/>
      <c r="H14" s="196"/>
      <c r="I14" s="196"/>
      <c r="J14" s="196"/>
      <c r="K14" s="196"/>
      <c r="L14" s="196"/>
      <c r="M14" s="197" t="s">
        <v>179</v>
      </c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</row>
    <row r="15" spans="1:29" ht="15" customHeight="1">
      <c r="D15" s="196"/>
      <c r="E15" s="196"/>
      <c r="F15" s="196"/>
      <c r="G15" s="196"/>
      <c r="H15" s="196"/>
      <c r="I15" s="196"/>
      <c r="J15" s="196"/>
      <c r="K15" s="196"/>
      <c r="L15" s="196"/>
      <c r="M15" s="197" t="s">
        <v>180</v>
      </c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7"/>
      <c r="AB15" s="197"/>
    </row>
    <row r="16" spans="1:29" ht="15" customHeight="1">
      <c r="D16" s="198" t="s">
        <v>80</v>
      </c>
      <c r="E16" s="198"/>
      <c r="F16" s="198"/>
      <c r="G16" s="198"/>
      <c r="H16" s="198"/>
      <c r="I16" s="198"/>
      <c r="J16" s="198"/>
      <c r="K16" s="198"/>
      <c r="L16" s="198"/>
      <c r="M16" s="197" t="s">
        <v>181</v>
      </c>
      <c r="N16" s="197"/>
      <c r="O16" s="197"/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</row>
    <row r="17" spans="1:29" ht="31.5" customHeight="1">
      <c r="D17" s="198" t="s">
        <v>81</v>
      </c>
      <c r="E17" s="198"/>
      <c r="F17" s="198"/>
      <c r="G17" s="198"/>
      <c r="H17" s="198"/>
      <c r="I17" s="198"/>
      <c r="J17" s="198"/>
      <c r="K17" s="198"/>
      <c r="L17" s="198"/>
      <c r="M17" s="56" t="s">
        <v>182</v>
      </c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</row>
    <row r="18" spans="1:29" ht="13.5" customHeight="1">
      <c r="D18" s="198" t="s">
        <v>82</v>
      </c>
      <c r="E18" s="198"/>
      <c r="F18" s="198"/>
      <c r="G18" s="198"/>
      <c r="H18" s="198"/>
      <c r="I18" s="198"/>
      <c r="J18" s="198"/>
      <c r="K18" s="198"/>
      <c r="L18" s="198"/>
      <c r="M18" s="203" t="s">
        <v>0</v>
      </c>
      <c r="N18" s="203"/>
      <c r="O18" s="203"/>
      <c r="P18" s="203"/>
      <c r="Q18" s="203"/>
      <c r="R18" s="203"/>
      <c r="S18" s="203"/>
      <c r="T18" s="203"/>
      <c r="U18" s="203"/>
    </row>
    <row r="19" spans="1:29" ht="28.5" customHeight="1">
      <c r="D19" s="198" t="s">
        <v>83</v>
      </c>
      <c r="E19" s="198"/>
      <c r="F19" s="198"/>
      <c r="G19" s="198"/>
      <c r="H19" s="198"/>
      <c r="I19" s="198"/>
      <c r="J19" s="198"/>
      <c r="K19" s="198"/>
      <c r="L19" s="198"/>
      <c r="M19" s="199" t="s">
        <v>84</v>
      </c>
      <c r="N19" s="199"/>
      <c r="O19" s="199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  <c r="AA19" s="199"/>
      <c r="AB19" s="199"/>
    </row>
    <row r="22" spans="1:29" ht="20.25">
      <c r="A22" s="7"/>
    </row>
    <row r="23" spans="1:29" ht="20.25">
      <c r="A23" s="7"/>
      <c r="E23" s="18" t="s">
        <v>177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</row>
    <row r="24" spans="1:29" ht="20.25">
      <c r="A24" s="7"/>
    </row>
    <row r="25" spans="1:29" ht="39.75" customHeight="1">
      <c r="A25" s="7"/>
    </row>
    <row r="26" spans="1:29" ht="39" customHeight="1">
      <c r="A26" s="7"/>
    </row>
    <row r="27" spans="1:29" ht="20.25">
      <c r="A27" s="7"/>
      <c r="B27" s="8"/>
      <c r="C27" s="16" t="s">
        <v>85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  <row r="28" spans="1:29" ht="21" thickBot="1">
      <c r="A28" s="7"/>
    </row>
    <row r="29" spans="1:29" ht="21.75" thickTop="1" thickBot="1">
      <c r="A29" s="7"/>
      <c r="B29" s="9" t="s">
        <v>86</v>
      </c>
      <c r="C29" s="200" t="s">
        <v>87</v>
      </c>
      <c r="D29" s="201"/>
      <c r="E29" s="201"/>
      <c r="F29" s="202"/>
      <c r="G29" s="200" t="s">
        <v>88</v>
      </c>
      <c r="H29" s="201"/>
      <c r="I29" s="201"/>
      <c r="J29" s="202"/>
      <c r="K29" s="200" t="s">
        <v>89</v>
      </c>
      <c r="L29" s="201"/>
      <c r="M29" s="201"/>
      <c r="N29" s="202"/>
      <c r="O29" s="200" t="s">
        <v>90</v>
      </c>
      <c r="P29" s="201"/>
      <c r="Q29" s="201"/>
      <c r="R29" s="201"/>
      <c r="S29" s="202"/>
      <c r="T29" s="200" t="s">
        <v>19</v>
      </c>
      <c r="U29" s="201"/>
      <c r="V29" s="201"/>
      <c r="W29" s="201"/>
      <c r="X29" s="202"/>
      <c r="Y29" s="200" t="s">
        <v>18</v>
      </c>
      <c r="Z29" s="201"/>
      <c r="AA29" s="201"/>
      <c r="AB29" s="202"/>
    </row>
    <row r="30" spans="1:29" ht="21.75" thickTop="1" thickBot="1">
      <c r="A30" s="7"/>
      <c r="B30" s="30"/>
      <c r="C30" s="10">
        <v>1</v>
      </c>
      <c r="D30" s="10">
        <v>2</v>
      </c>
      <c r="E30" s="10">
        <v>3</v>
      </c>
      <c r="F30" s="10">
        <v>4</v>
      </c>
      <c r="G30" s="10">
        <v>5</v>
      </c>
      <c r="H30" s="10">
        <v>6</v>
      </c>
      <c r="I30" s="10">
        <v>7</v>
      </c>
      <c r="J30" s="10">
        <v>8</v>
      </c>
      <c r="K30" s="10">
        <v>9</v>
      </c>
      <c r="L30" s="10">
        <v>10</v>
      </c>
      <c r="M30" s="10">
        <v>11</v>
      </c>
      <c r="N30" s="10">
        <v>12</v>
      </c>
      <c r="O30" s="10">
        <v>13</v>
      </c>
      <c r="P30" s="10">
        <v>14</v>
      </c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  <c r="X30" s="10">
        <v>22</v>
      </c>
      <c r="Y30" s="10">
        <v>23</v>
      </c>
      <c r="Z30" s="10">
        <v>24</v>
      </c>
      <c r="AA30" s="10">
        <v>25</v>
      </c>
      <c r="AB30" s="10">
        <v>26</v>
      </c>
    </row>
    <row r="31" spans="1:29" ht="16.5" thickTop="1" thickBot="1">
      <c r="B31" s="187" t="s">
        <v>19</v>
      </c>
      <c r="C31" s="101" t="s">
        <v>91</v>
      </c>
      <c r="D31" s="101" t="s">
        <v>91</v>
      </c>
      <c r="E31" s="101" t="s">
        <v>91</v>
      </c>
      <c r="F31" s="101" t="s">
        <v>91</v>
      </c>
      <c r="G31" s="101" t="s">
        <v>91</v>
      </c>
      <c r="H31" s="101" t="s">
        <v>91</v>
      </c>
      <c r="I31" s="101" t="s">
        <v>91</v>
      </c>
      <c r="J31" s="101" t="s">
        <v>91</v>
      </c>
      <c r="K31" s="101" t="s">
        <v>91</v>
      </c>
      <c r="L31" s="101" t="s">
        <v>91</v>
      </c>
      <c r="M31" s="101" t="s">
        <v>91</v>
      </c>
      <c r="N31" s="101" t="s">
        <v>91</v>
      </c>
      <c r="O31" s="101" t="s">
        <v>91</v>
      </c>
      <c r="P31" s="101" t="s">
        <v>91</v>
      </c>
      <c r="Q31" s="101" t="s">
        <v>91</v>
      </c>
      <c r="R31" s="101" t="s">
        <v>91</v>
      </c>
      <c r="S31" s="101" t="s">
        <v>91</v>
      </c>
      <c r="T31" s="101" t="s">
        <v>91</v>
      </c>
      <c r="U31" s="101" t="s">
        <v>73</v>
      </c>
      <c r="V31" s="101" t="s">
        <v>73</v>
      </c>
      <c r="W31" s="101" t="s">
        <v>91</v>
      </c>
      <c r="X31" s="101" t="s">
        <v>91</v>
      </c>
      <c r="Y31" s="101" t="s">
        <v>91</v>
      </c>
      <c r="Z31" s="101" t="s">
        <v>91</v>
      </c>
      <c r="AA31" s="101" t="s">
        <v>91</v>
      </c>
      <c r="AB31" s="102" t="s">
        <v>91</v>
      </c>
    </row>
    <row r="32" spans="1:29" ht="15.75" thickBot="1">
      <c r="B32" s="188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spans="2:28" ht="16.5" thickTop="1" thickBot="1">
      <c r="B33" s="187" t="s">
        <v>92</v>
      </c>
      <c r="C33" s="101" t="s">
        <v>91</v>
      </c>
      <c r="D33" s="101" t="s">
        <v>91</v>
      </c>
      <c r="E33" s="101" t="s">
        <v>92</v>
      </c>
      <c r="F33" s="101" t="s">
        <v>93</v>
      </c>
      <c r="G33" s="101" t="s">
        <v>93</v>
      </c>
      <c r="H33" s="101" t="s">
        <v>93</v>
      </c>
      <c r="I33" s="101" t="s">
        <v>91</v>
      </c>
      <c r="J33" s="101" t="s">
        <v>91</v>
      </c>
      <c r="K33" s="101" t="s">
        <v>91</v>
      </c>
      <c r="L33" s="101" t="s">
        <v>91</v>
      </c>
      <c r="M33" s="101" t="s">
        <v>91</v>
      </c>
      <c r="N33" s="101" t="s">
        <v>91</v>
      </c>
      <c r="O33" s="101" t="s">
        <v>91</v>
      </c>
      <c r="P33" s="101" t="s">
        <v>91</v>
      </c>
      <c r="Q33" s="101" t="s">
        <v>91</v>
      </c>
      <c r="R33" s="101" t="s">
        <v>91</v>
      </c>
      <c r="S33" s="101" t="s">
        <v>91</v>
      </c>
      <c r="T33" s="101" t="s">
        <v>91</v>
      </c>
      <c r="U33" s="101" t="s">
        <v>73</v>
      </c>
      <c r="V33" s="101" t="s">
        <v>73</v>
      </c>
      <c r="W33" s="101" t="s">
        <v>91</v>
      </c>
      <c r="X33" s="101" t="s">
        <v>91</v>
      </c>
      <c r="Y33" s="101" t="s">
        <v>91</v>
      </c>
      <c r="Z33" s="101" t="s">
        <v>91</v>
      </c>
      <c r="AA33" s="101" t="s">
        <v>91</v>
      </c>
      <c r="AB33" s="101" t="s">
        <v>91</v>
      </c>
    </row>
    <row r="34" spans="2:28" ht="15.75" thickBot="1">
      <c r="B34" s="188"/>
      <c r="C34" s="167" t="s">
        <v>94</v>
      </c>
      <c r="D34" s="167" t="s">
        <v>94</v>
      </c>
      <c r="E34" s="167"/>
      <c r="F34" s="167"/>
      <c r="G34" s="167"/>
      <c r="H34" s="167"/>
      <c r="I34" s="167" t="s">
        <v>94</v>
      </c>
      <c r="J34" s="167" t="s">
        <v>94</v>
      </c>
      <c r="K34" s="167" t="s">
        <v>94</v>
      </c>
      <c r="L34" s="167" t="s">
        <v>94</v>
      </c>
      <c r="M34" s="167" t="s">
        <v>94</v>
      </c>
      <c r="N34" s="167" t="s">
        <v>94</v>
      </c>
      <c r="O34" s="167" t="s">
        <v>94</v>
      </c>
      <c r="P34" s="167" t="s">
        <v>94</v>
      </c>
      <c r="Q34" s="167" t="s">
        <v>94</v>
      </c>
      <c r="R34" s="167" t="s">
        <v>94</v>
      </c>
      <c r="S34" s="167" t="s">
        <v>94</v>
      </c>
      <c r="T34" s="167" t="s">
        <v>94</v>
      </c>
      <c r="U34" s="167"/>
      <c r="V34" s="167"/>
      <c r="W34" s="167" t="s">
        <v>94</v>
      </c>
      <c r="X34" s="167" t="s">
        <v>94</v>
      </c>
      <c r="Y34" s="167" t="s">
        <v>94</v>
      </c>
      <c r="Z34" s="167" t="s">
        <v>94</v>
      </c>
      <c r="AA34" s="167" t="s">
        <v>94</v>
      </c>
      <c r="AB34" s="167" t="s">
        <v>94</v>
      </c>
    </row>
    <row r="35" spans="2:28" ht="16.5" thickTop="1" thickBot="1">
      <c r="B35" s="187" t="s">
        <v>95</v>
      </c>
      <c r="C35" s="101" t="s">
        <v>91</v>
      </c>
      <c r="D35" s="101" t="s">
        <v>91</v>
      </c>
      <c r="E35" s="101" t="s">
        <v>93</v>
      </c>
      <c r="F35" s="101" t="s">
        <v>93</v>
      </c>
      <c r="G35" s="101" t="s">
        <v>93</v>
      </c>
      <c r="H35" s="101" t="s">
        <v>93</v>
      </c>
      <c r="I35" s="101" t="s">
        <v>93</v>
      </c>
      <c r="J35" s="101" t="s">
        <v>93</v>
      </c>
      <c r="K35" s="101" t="s">
        <v>93</v>
      </c>
      <c r="L35" s="101" t="s">
        <v>93</v>
      </c>
      <c r="M35" s="101" t="s">
        <v>93</v>
      </c>
      <c r="N35" s="101" t="s">
        <v>93</v>
      </c>
      <c r="O35" s="101" t="s">
        <v>91</v>
      </c>
      <c r="P35" s="101" t="s">
        <v>91</v>
      </c>
      <c r="Q35" s="101" t="s">
        <v>91</v>
      </c>
      <c r="R35" s="101" t="s">
        <v>91</v>
      </c>
      <c r="S35" s="101" t="s">
        <v>91</v>
      </c>
      <c r="T35" s="102" t="s">
        <v>91</v>
      </c>
      <c r="U35" s="101" t="s">
        <v>73</v>
      </c>
      <c r="V35" s="101" t="s">
        <v>73</v>
      </c>
      <c r="W35" s="101" t="s">
        <v>91</v>
      </c>
      <c r="X35" s="101" t="s">
        <v>91</v>
      </c>
      <c r="Y35" s="101" t="s">
        <v>91</v>
      </c>
      <c r="Z35" s="101" t="s">
        <v>91</v>
      </c>
      <c r="AA35" s="101" t="s">
        <v>92</v>
      </c>
      <c r="AB35" s="101" t="s">
        <v>92</v>
      </c>
    </row>
    <row r="36" spans="2:28" ht="15.75" thickBot="1">
      <c r="B36" s="188"/>
      <c r="C36" s="167" t="s">
        <v>94</v>
      </c>
      <c r="D36" s="167" t="s">
        <v>94</v>
      </c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 t="s">
        <v>94</v>
      </c>
      <c r="P36" s="167" t="s">
        <v>94</v>
      </c>
      <c r="Q36" s="167" t="s">
        <v>94</v>
      </c>
      <c r="R36" s="167" t="s">
        <v>94</v>
      </c>
      <c r="S36" s="167" t="s">
        <v>94</v>
      </c>
      <c r="T36" s="167" t="s">
        <v>94</v>
      </c>
      <c r="U36" s="167"/>
      <c r="V36" s="167"/>
      <c r="W36" s="167" t="s">
        <v>94</v>
      </c>
      <c r="X36" s="167" t="s">
        <v>94</v>
      </c>
      <c r="Y36" s="167" t="s">
        <v>94</v>
      </c>
      <c r="Z36" s="167" t="s">
        <v>94</v>
      </c>
      <c r="AA36" s="167"/>
      <c r="AB36" s="167"/>
    </row>
    <row r="37" spans="2:28" ht="16.5" thickTop="1" thickBot="1">
      <c r="B37" s="11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</row>
    <row r="38" spans="2:28" ht="16.5" thickTop="1" thickBot="1">
      <c r="B38" s="187" t="s">
        <v>86</v>
      </c>
      <c r="C38" s="182" t="s">
        <v>95</v>
      </c>
      <c r="D38" s="183"/>
      <c r="E38" s="183"/>
      <c r="F38" s="184"/>
      <c r="G38" s="182" t="s">
        <v>96</v>
      </c>
      <c r="H38" s="183"/>
      <c r="I38" s="183"/>
      <c r="J38" s="183"/>
      <c r="K38" s="184"/>
      <c r="L38" s="182" t="s">
        <v>97</v>
      </c>
      <c r="M38" s="183"/>
      <c r="N38" s="183"/>
      <c r="O38" s="184"/>
      <c r="P38" s="182" t="s">
        <v>98</v>
      </c>
      <c r="Q38" s="183"/>
      <c r="R38" s="183"/>
      <c r="S38" s="184"/>
      <c r="T38" s="182" t="s">
        <v>99</v>
      </c>
      <c r="U38" s="183"/>
      <c r="V38" s="183"/>
      <c r="W38" s="184"/>
      <c r="X38" s="182" t="s">
        <v>100</v>
      </c>
      <c r="Y38" s="183"/>
      <c r="Z38" s="183"/>
      <c r="AA38" s="183"/>
      <c r="AB38" s="184"/>
    </row>
    <row r="39" spans="2:28" ht="16.5" thickTop="1" thickBot="1">
      <c r="B39" s="188"/>
      <c r="C39" s="103">
        <v>27</v>
      </c>
      <c r="D39" s="103">
        <v>28</v>
      </c>
      <c r="E39" s="103">
        <v>29</v>
      </c>
      <c r="F39" s="103">
        <v>30</v>
      </c>
      <c r="G39" s="103">
        <v>31</v>
      </c>
      <c r="H39" s="103">
        <v>32</v>
      </c>
      <c r="I39" s="103">
        <v>33</v>
      </c>
      <c r="J39" s="103">
        <v>34</v>
      </c>
      <c r="K39" s="103">
        <v>35</v>
      </c>
      <c r="L39" s="103">
        <v>36</v>
      </c>
      <c r="M39" s="103">
        <v>37</v>
      </c>
      <c r="N39" s="103">
        <v>38</v>
      </c>
      <c r="O39" s="103">
        <v>39</v>
      </c>
      <c r="P39" s="103">
        <v>40</v>
      </c>
      <c r="Q39" s="103">
        <v>41</v>
      </c>
      <c r="R39" s="103">
        <v>42</v>
      </c>
      <c r="S39" s="103">
        <v>43</v>
      </c>
      <c r="T39" s="103">
        <v>44</v>
      </c>
      <c r="U39" s="103">
        <v>45</v>
      </c>
      <c r="V39" s="103">
        <v>46</v>
      </c>
      <c r="W39" s="103">
        <v>47</v>
      </c>
      <c r="X39" s="103">
        <v>48</v>
      </c>
      <c r="Y39" s="103">
        <v>49</v>
      </c>
      <c r="Z39" s="103">
        <v>50</v>
      </c>
      <c r="AA39" s="103">
        <v>51</v>
      </c>
      <c r="AB39" s="103">
        <v>52</v>
      </c>
    </row>
    <row r="40" spans="2:28" ht="16.5" thickTop="1" thickBot="1">
      <c r="B40" s="187" t="s">
        <v>19</v>
      </c>
      <c r="C40" s="101" t="s">
        <v>91</v>
      </c>
      <c r="D40" s="101" t="s">
        <v>91</v>
      </c>
      <c r="E40" s="101" t="s">
        <v>91</v>
      </c>
      <c r="F40" s="101" t="s">
        <v>91</v>
      </c>
      <c r="G40" s="101" t="s">
        <v>91</v>
      </c>
      <c r="H40" s="101" t="s">
        <v>91</v>
      </c>
      <c r="I40" s="101" t="s">
        <v>91</v>
      </c>
      <c r="J40" s="101" t="s">
        <v>91</v>
      </c>
      <c r="K40" s="101" t="s">
        <v>91</v>
      </c>
      <c r="L40" s="101" t="s">
        <v>91</v>
      </c>
      <c r="M40" s="101" t="s">
        <v>91</v>
      </c>
      <c r="N40" s="101" t="s">
        <v>91</v>
      </c>
      <c r="O40" s="101" t="s">
        <v>91</v>
      </c>
      <c r="P40" s="101" t="s">
        <v>91</v>
      </c>
      <c r="Q40" s="101" t="s">
        <v>101</v>
      </c>
      <c r="R40" s="101" t="s">
        <v>101</v>
      </c>
      <c r="S40" s="101"/>
      <c r="T40" s="101"/>
      <c r="U40" s="101"/>
      <c r="V40" s="101"/>
      <c r="W40" s="101"/>
      <c r="X40" s="101"/>
      <c r="Y40" s="101"/>
      <c r="Z40" s="101"/>
      <c r="AA40" s="101"/>
      <c r="AB40" s="101"/>
    </row>
    <row r="41" spans="2:28" ht="15.75" thickBot="1">
      <c r="B41" s="188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</row>
    <row r="42" spans="2:28" ht="16.5" thickTop="1" thickBot="1">
      <c r="B42" s="187" t="s">
        <v>18</v>
      </c>
      <c r="C42" s="101" t="s">
        <v>91</v>
      </c>
      <c r="D42" s="101" t="s">
        <v>91</v>
      </c>
      <c r="E42" s="101" t="s">
        <v>93</v>
      </c>
      <c r="F42" s="101" t="s">
        <v>93</v>
      </c>
      <c r="G42" s="101" t="s">
        <v>93</v>
      </c>
      <c r="H42" s="101" t="s">
        <v>93</v>
      </c>
      <c r="I42" s="101" t="s">
        <v>91</v>
      </c>
      <c r="J42" s="101" t="s">
        <v>91</v>
      </c>
      <c r="K42" s="101" t="s">
        <v>91</v>
      </c>
      <c r="L42" s="101" t="s">
        <v>91</v>
      </c>
      <c r="M42" s="101" t="s">
        <v>91</v>
      </c>
      <c r="N42" s="101" t="s">
        <v>91</v>
      </c>
      <c r="O42" s="101" t="s">
        <v>91</v>
      </c>
      <c r="P42" s="101" t="s">
        <v>91</v>
      </c>
      <c r="Q42" s="101" t="s">
        <v>91</v>
      </c>
      <c r="R42" s="101" t="s">
        <v>101</v>
      </c>
      <c r="S42" s="67"/>
      <c r="T42" s="67"/>
      <c r="U42" s="67"/>
      <c r="V42" s="67"/>
      <c r="W42" s="67"/>
      <c r="X42" s="67"/>
      <c r="Y42" s="67"/>
      <c r="Z42" s="67"/>
      <c r="AA42" s="67"/>
      <c r="AB42" s="67"/>
    </row>
    <row r="43" spans="2:28" ht="15.75" thickBot="1">
      <c r="B43" s="188"/>
      <c r="C43" s="167" t="s">
        <v>94</v>
      </c>
      <c r="D43" s="167" t="s">
        <v>94</v>
      </c>
      <c r="E43" s="167"/>
      <c r="F43" s="167"/>
      <c r="G43" s="167"/>
      <c r="H43" s="167"/>
      <c r="I43" s="167" t="s">
        <v>94</v>
      </c>
      <c r="J43" s="167" t="s">
        <v>94</v>
      </c>
      <c r="K43" s="167" t="s">
        <v>94</v>
      </c>
      <c r="L43" s="167" t="s">
        <v>94</v>
      </c>
      <c r="M43" s="167" t="s">
        <v>94</v>
      </c>
      <c r="N43" s="167" t="s">
        <v>94</v>
      </c>
      <c r="O43" s="167" t="s">
        <v>94</v>
      </c>
      <c r="P43" s="167" t="s">
        <v>94</v>
      </c>
      <c r="Q43" s="167" t="s">
        <v>94</v>
      </c>
      <c r="R43" s="167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 spans="2:28" ht="16.5" thickTop="1" thickBot="1">
      <c r="B44" s="187" t="s">
        <v>95</v>
      </c>
      <c r="C44" s="101" t="s">
        <v>92</v>
      </c>
      <c r="D44" s="101" t="s">
        <v>92</v>
      </c>
      <c r="E44" s="101" t="s">
        <v>92</v>
      </c>
      <c r="F44" s="101" t="s">
        <v>92</v>
      </c>
      <c r="G44" s="101" t="s">
        <v>92</v>
      </c>
      <c r="H44" s="101" t="s">
        <v>92</v>
      </c>
      <c r="I44" s="101" t="s">
        <v>92</v>
      </c>
      <c r="J44" s="101" t="s">
        <v>92</v>
      </c>
      <c r="K44" s="101" t="s">
        <v>92</v>
      </c>
      <c r="L44" s="101" t="s">
        <v>92</v>
      </c>
      <c r="M44" s="101" t="s">
        <v>92</v>
      </c>
      <c r="N44" s="101" t="s">
        <v>92</v>
      </c>
      <c r="O44" s="101" t="s">
        <v>92</v>
      </c>
      <c r="P44" s="101" t="s">
        <v>92</v>
      </c>
      <c r="Q44" s="101" t="s">
        <v>101</v>
      </c>
      <c r="R44" s="101" t="s">
        <v>102</v>
      </c>
      <c r="S44" s="67"/>
      <c r="T44" s="67"/>
      <c r="U44" s="67"/>
      <c r="V44" s="67"/>
      <c r="W44" s="67"/>
      <c r="X44" s="67"/>
      <c r="Y44" s="67"/>
      <c r="Z44" s="67"/>
      <c r="AA44" s="67"/>
      <c r="AB44" s="67"/>
    </row>
    <row r="45" spans="2:28" ht="15.75" thickBot="1">
      <c r="B45" s="188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5"/>
      <c r="T45" s="15"/>
      <c r="U45" s="15"/>
      <c r="V45" s="15"/>
      <c r="W45" s="15"/>
      <c r="X45" s="15"/>
      <c r="Y45" s="15"/>
      <c r="Z45" s="15"/>
      <c r="AA45" s="15"/>
      <c r="AB45" s="15"/>
    </row>
    <row r="46" spans="2:28" ht="15.75" thickTop="1">
      <c r="B46" s="12"/>
    </row>
    <row r="47" spans="2:28">
      <c r="B47" s="13"/>
    </row>
    <row r="48" spans="2:28">
      <c r="B48" s="14"/>
    </row>
    <row r="49" spans="1:23">
      <c r="B49" s="14" t="s">
        <v>103</v>
      </c>
    </row>
    <row r="50" spans="1:23">
      <c r="A50" t="s">
        <v>104</v>
      </c>
    </row>
    <row r="51" spans="1:23">
      <c r="A51" t="s">
        <v>105</v>
      </c>
    </row>
    <row r="55" spans="1:23" ht="15.75">
      <c r="A55" s="8"/>
      <c r="B55" s="29" t="s">
        <v>106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</row>
    <row r="56" spans="1:23" ht="15.75" thickBot="1"/>
    <row r="57" spans="1:23" ht="54" customHeight="1">
      <c r="A57" s="189" t="s">
        <v>107</v>
      </c>
      <c r="B57" s="180" t="s">
        <v>108</v>
      </c>
      <c r="C57" s="180"/>
      <c r="D57" s="180"/>
      <c r="E57" s="180"/>
      <c r="F57" s="180"/>
      <c r="G57" s="180"/>
      <c r="H57" s="181"/>
      <c r="I57" s="191" t="s">
        <v>3</v>
      </c>
      <c r="J57" s="192"/>
      <c r="K57" s="180" t="s">
        <v>109</v>
      </c>
      <c r="L57" s="180"/>
      <c r="M57" s="181"/>
      <c r="N57" s="180" t="s">
        <v>2</v>
      </c>
      <c r="O57" s="181"/>
      <c r="P57" s="180" t="s">
        <v>110</v>
      </c>
      <c r="Q57" s="180"/>
      <c r="R57" s="181"/>
      <c r="S57" s="180" t="s">
        <v>111</v>
      </c>
      <c r="T57" s="181"/>
      <c r="U57" s="180" t="s">
        <v>112</v>
      </c>
      <c r="V57" s="180"/>
      <c r="W57" s="180"/>
    </row>
    <row r="58" spans="1:23" ht="48" customHeight="1" thickBot="1">
      <c r="A58" s="190"/>
      <c r="B58" s="21" t="s">
        <v>113</v>
      </c>
      <c r="C58" s="185" t="s">
        <v>114</v>
      </c>
      <c r="D58" s="185"/>
      <c r="E58" s="185"/>
      <c r="F58" s="185" t="s">
        <v>115</v>
      </c>
      <c r="G58" s="185"/>
      <c r="H58" s="186"/>
      <c r="I58" s="186"/>
      <c r="J58" s="193"/>
      <c r="K58" s="180"/>
      <c r="L58" s="180"/>
      <c r="M58" s="181"/>
      <c r="N58" s="180"/>
      <c r="O58" s="181"/>
      <c r="P58" s="180"/>
      <c r="Q58" s="180"/>
      <c r="R58" s="181"/>
      <c r="S58" s="180"/>
      <c r="T58" s="181"/>
      <c r="U58" s="180"/>
      <c r="V58" s="180"/>
      <c r="W58" s="180"/>
    </row>
    <row r="59" spans="1:23" ht="16.5" thickBot="1">
      <c r="A59" s="20" t="s">
        <v>19</v>
      </c>
      <c r="B59" s="73">
        <v>38</v>
      </c>
      <c r="C59" s="173">
        <v>1368</v>
      </c>
      <c r="D59" s="173"/>
      <c r="E59" s="173"/>
      <c r="F59" s="173">
        <v>57</v>
      </c>
      <c r="G59" s="173"/>
      <c r="H59" s="174"/>
      <c r="I59" s="173">
        <v>2</v>
      </c>
      <c r="J59" s="174"/>
      <c r="K59" s="173" t="s">
        <v>1</v>
      </c>
      <c r="L59" s="173"/>
      <c r="M59" s="174"/>
      <c r="N59" s="173" t="s">
        <v>116</v>
      </c>
      <c r="O59" s="174"/>
      <c r="P59" s="173">
        <v>1</v>
      </c>
      <c r="Q59" s="173"/>
      <c r="R59" s="174"/>
      <c r="S59" s="173">
        <v>11</v>
      </c>
      <c r="T59" s="174"/>
      <c r="U59" s="173">
        <v>52</v>
      </c>
      <c r="V59" s="173"/>
      <c r="W59" s="173"/>
    </row>
    <row r="60" spans="1:23" ht="16.5" thickBot="1">
      <c r="A60" s="20" t="s">
        <v>18</v>
      </c>
      <c r="B60" s="73">
        <v>22</v>
      </c>
      <c r="C60" s="173">
        <v>804</v>
      </c>
      <c r="D60" s="173"/>
      <c r="E60" s="173"/>
      <c r="F60" s="173">
        <v>33.5</v>
      </c>
      <c r="G60" s="173"/>
      <c r="H60" s="174"/>
      <c r="I60" s="173">
        <v>1</v>
      </c>
      <c r="J60" s="174"/>
      <c r="K60" s="173">
        <v>14</v>
      </c>
      <c r="L60" s="173"/>
      <c r="M60" s="174"/>
      <c r="N60" s="173" t="s">
        <v>1</v>
      </c>
      <c r="O60" s="174"/>
      <c r="P60" s="173">
        <v>1</v>
      </c>
      <c r="Q60" s="173"/>
      <c r="R60" s="174"/>
      <c r="S60" s="173">
        <v>11</v>
      </c>
      <c r="T60" s="174"/>
      <c r="U60" s="173">
        <v>52</v>
      </c>
      <c r="V60" s="173"/>
      <c r="W60" s="173"/>
    </row>
    <row r="61" spans="1:23" ht="16.5" thickBot="1">
      <c r="A61" s="20" t="s">
        <v>95</v>
      </c>
      <c r="B61" s="73">
        <v>8</v>
      </c>
      <c r="C61" s="173">
        <v>288</v>
      </c>
      <c r="D61" s="173"/>
      <c r="E61" s="173"/>
      <c r="F61" s="173">
        <v>12</v>
      </c>
      <c r="G61" s="173"/>
      <c r="H61" s="174"/>
      <c r="I61" s="173">
        <v>1</v>
      </c>
      <c r="J61" s="174"/>
      <c r="K61" s="173">
        <v>18</v>
      </c>
      <c r="L61" s="173"/>
      <c r="M61" s="174"/>
      <c r="N61" s="173">
        <v>1</v>
      </c>
      <c r="O61" s="174"/>
      <c r="P61" s="173">
        <v>1</v>
      </c>
      <c r="Q61" s="173"/>
      <c r="R61" s="174"/>
      <c r="S61" s="173">
        <v>2</v>
      </c>
      <c r="T61" s="174"/>
      <c r="U61" s="173">
        <v>43</v>
      </c>
      <c r="V61" s="173"/>
      <c r="W61" s="173"/>
    </row>
    <row r="62" spans="1:23" ht="16.5" thickBot="1">
      <c r="A62" s="20" t="s">
        <v>77</v>
      </c>
      <c r="B62" s="73">
        <f>SUM(B59:B61)</f>
        <v>68</v>
      </c>
      <c r="C62" s="173">
        <f>SUM(C59:C61)</f>
        <v>2460</v>
      </c>
      <c r="D62" s="173"/>
      <c r="E62" s="173"/>
      <c r="F62" s="173">
        <f>SUM(F59:F61)</f>
        <v>102.5</v>
      </c>
      <c r="G62" s="173"/>
      <c r="H62" s="173"/>
      <c r="I62" s="173">
        <v>4</v>
      </c>
      <c r="J62" s="174"/>
      <c r="K62" s="173">
        <f>SUM(K60:K61)</f>
        <v>32</v>
      </c>
      <c r="L62" s="173"/>
      <c r="M62" s="174"/>
      <c r="N62" s="173">
        <v>1</v>
      </c>
      <c r="O62" s="174"/>
      <c r="P62" s="173">
        <v>3</v>
      </c>
      <c r="Q62" s="173"/>
      <c r="R62" s="174"/>
      <c r="S62" s="173">
        <v>24</v>
      </c>
      <c r="T62" s="174"/>
      <c r="U62" s="173">
        <v>147</v>
      </c>
      <c r="V62" s="173"/>
      <c r="W62" s="173"/>
    </row>
    <row r="64" spans="1:23">
      <c r="A64" s="11"/>
    </row>
    <row r="65" spans="1:33" ht="15.75" thickBot="1">
      <c r="A65" s="11"/>
    </row>
    <row r="66" spans="1:33" ht="15.75" customHeight="1" thickTop="1">
      <c r="A66" s="175" t="s">
        <v>86</v>
      </c>
      <c r="B66" s="178" t="s">
        <v>117</v>
      </c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</row>
    <row r="67" spans="1:33" ht="23.25" customHeight="1">
      <c r="A67" s="176"/>
      <c r="B67" s="178" t="s">
        <v>14</v>
      </c>
      <c r="C67" s="178"/>
      <c r="D67" s="178" t="s">
        <v>122</v>
      </c>
      <c r="E67" s="178"/>
      <c r="F67" s="178"/>
      <c r="G67" s="179" t="s">
        <v>118</v>
      </c>
      <c r="H67" s="179"/>
      <c r="I67" s="179"/>
      <c r="J67" s="178" t="s">
        <v>119</v>
      </c>
      <c r="K67" s="178"/>
      <c r="L67" s="178"/>
      <c r="M67" s="178" t="s">
        <v>120</v>
      </c>
      <c r="N67" s="178"/>
      <c r="O67" s="178"/>
      <c r="P67" s="178" t="s">
        <v>13</v>
      </c>
      <c r="Q67" s="178"/>
      <c r="AC67" s="31"/>
      <c r="AD67" s="171"/>
      <c r="AE67" s="171"/>
      <c r="AF67" s="171"/>
      <c r="AG67" s="171"/>
    </row>
    <row r="68" spans="1:33" ht="43.5" customHeight="1" thickBot="1">
      <c r="A68" s="177"/>
      <c r="B68" s="178"/>
      <c r="C68" s="178"/>
      <c r="D68" s="178"/>
      <c r="E68" s="178"/>
      <c r="F68" s="178"/>
      <c r="G68" s="179"/>
      <c r="H68" s="179"/>
      <c r="I68" s="179"/>
      <c r="J68" s="178"/>
      <c r="K68" s="178"/>
      <c r="L68" s="178"/>
      <c r="M68" s="178"/>
      <c r="N68" s="178"/>
      <c r="O68" s="178"/>
      <c r="P68" s="178"/>
      <c r="Q68" s="178"/>
      <c r="AC68" s="31"/>
      <c r="AD68" s="172"/>
      <c r="AE68" s="171"/>
      <c r="AF68" s="171"/>
      <c r="AG68" s="171"/>
    </row>
    <row r="69" spans="1:33" ht="17.25" thickTop="1" thickBot="1">
      <c r="A69" s="22" t="s">
        <v>19</v>
      </c>
      <c r="B69" s="170">
        <v>1368</v>
      </c>
      <c r="C69" s="170"/>
      <c r="D69" s="170" t="s">
        <v>1</v>
      </c>
      <c r="E69" s="170"/>
      <c r="F69" s="170"/>
      <c r="G69" s="170">
        <v>72</v>
      </c>
      <c r="H69" s="170"/>
      <c r="I69" s="170"/>
      <c r="J69" s="170">
        <v>100</v>
      </c>
      <c r="K69" s="170"/>
      <c r="L69" s="170"/>
      <c r="M69" s="170">
        <v>144</v>
      </c>
      <c r="N69" s="170"/>
      <c r="O69" s="170"/>
      <c r="P69" s="170">
        <f>B69+G69+J69+M69</f>
        <v>1684</v>
      </c>
      <c r="Q69" s="170"/>
      <c r="AC69" s="32"/>
      <c r="AD69" s="25"/>
      <c r="AE69" s="32"/>
      <c r="AF69" s="32"/>
      <c r="AG69" s="32"/>
    </row>
    <row r="70" spans="1:33" ht="15.75" thickBot="1">
      <c r="A70" s="23" t="s">
        <v>18</v>
      </c>
      <c r="B70" s="170">
        <v>804</v>
      </c>
      <c r="C70" s="170"/>
      <c r="D70" s="170">
        <v>600</v>
      </c>
      <c r="E70" s="170"/>
      <c r="F70" s="170"/>
      <c r="G70" s="170">
        <v>36</v>
      </c>
      <c r="H70" s="170"/>
      <c r="I70" s="170"/>
      <c r="J70" s="170">
        <v>100</v>
      </c>
      <c r="K70" s="170"/>
      <c r="L70" s="170"/>
      <c r="M70" s="170">
        <v>120</v>
      </c>
      <c r="N70" s="170"/>
      <c r="O70" s="170"/>
      <c r="P70" s="170">
        <f>B70+D70+G70+J70+M70</f>
        <v>1660</v>
      </c>
      <c r="Q70" s="170"/>
      <c r="AC70" s="32"/>
      <c r="AD70" s="25"/>
      <c r="AE70" s="32"/>
      <c r="AF70" s="32"/>
      <c r="AG70" s="32"/>
    </row>
    <row r="71" spans="1:33" ht="15.75" thickBot="1">
      <c r="A71" s="24" t="s">
        <v>95</v>
      </c>
      <c r="B71" s="170">
        <v>288</v>
      </c>
      <c r="C71" s="170"/>
      <c r="D71" s="170">
        <v>1080</v>
      </c>
      <c r="E71" s="170"/>
      <c r="F71" s="170"/>
      <c r="G71" s="170">
        <v>72</v>
      </c>
      <c r="H71" s="170"/>
      <c r="I71" s="170"/>
      <c r="J71" s="170">
        <v>100</v>
      </c>
      <c r="K71" s="170"/>
      <c r="L71" s="170"/>
      <c r="M71" s="170">
        <v>72</v>
      </c>
      <c r="N71" s="170"/>
      <c r="O71" s="170"/>
      <c r="P71" s="170">
        <f>B71+D71+G71+J71+M71</f>
        <v>1612</v>
      </c>
      <c r="Q71" s="170"/>
      <c r="AC71" s="32"/>
      <c r="AD71" s="25"/>
      <c r="AE71" s="32"/>
      <c r="AF71" s="32"/>
      <c r="AG71" s="32"/>
    </row>
    <row r="72" spans="1:33" ht="16.5" thickTop="1" thickBot="1">
      <c r="A72" s="24" t="s">
        <v>121</v>
      </c>
      <c r="B72" s="170">
        <f>SUM(B69:B71)</f>
        <v>2460</v>
      </c>
      <c r="C72" s="170"/>
      <c r="D72" s="170">
        <f>SUM(D69:D71)</f>
        <v>1680</v>
      </c>
      <c r="E72" s="170"/>
      <c r="F72" s="170"/>
      <c r="G72" s="170">
        <f>SUM(G69:G71)</f>
        <v>180</v>
      </c>
      <c r="H72" s="170"/>
      <c r="I72" s="170"/>
      <c r="J72" s="170">
        <f>SUM(J69:J71)</f>
        <v>300</v>
      </c>
      <c r="K72" s="170"/>
      <c r="L72" s="170"/>
      <c r="M72" s="170">
        <f>SUM(M69:M71)</f>
        <v>336</v>
      </c>
      <c r="N72" s="170"/>
      <c r="O72" s="170"/>
      <c r="P72" s="170">
        <f>SUM(P69:P71)</f>
        <v>4956</v>
      </c>
      <c r="Q72" s="170"/>
      <c r="AC72" s="32"/>
      <c r="AD72" s="25"/>
      <c r="AE72" s="32"/>
      <c r="AF72" s="32"/>
      <c r="AG72" s="32"/>
    </row>
    <row r="73" spans="1:33" ht="15.75" thickTop="1"/>
    <row r="74" spans="1:33" ht="45.75" customHeight="1">
      <c r="A74" s="168" t="s">
        <v>228</v>
      </c>
      <c r="B74" s="168"/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</row>
    <row r="75" spans="1:33">
      <c r="A75" s="26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</row>
    <row r="76" spans="1:33" ht="31.5" customHeight="1">
      <c r="A76" s="169" t="s">
        <v>216</v>
      </c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</row>
    <row r="77" spans="1:33">
      <c r="A77" s="194"/>
      <c r="B77" s="194"/>
      <c r="C77" s="194"/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</row>
    <row r="78" spans="1:33" ht="409.5" customHeight="1">
      <c r="A78" s="70"/>
    </row>
    <row r="79" spans="1:33">
      <c r="A79" s="69"/>
    </row>
  </sheetData>
  <mergeCells count="113">
    <mergeCell ref="A77:AC77"/>
    <mergeCell ref="D8:J8"/>
    <mergeCell ref="D12:I12"/>
    <mergeCell ref="D13:L15"/>
    <mergeCell ref="M13:AB13"/>
    <mergeCell ref="M14:AB14"/>
    <mergeCell ref="M15:AB15"/>
    <mergeCell ref="D19:L19"/>
    <mergeCell ref="M19:AB19"/>
    <mergeCell ref="C29:F29"/>
    <mergeCell ref="G29:J29"/>
    <mergeCell ref="K29:N29"/>
    <mergeCell ref="O29:S29"/>
    <mergeCell ref="T29:X29"/>
    <mergeCell ref="Y29:AB29"/>
    <mergeCell ref="D16:L16"/>
    <mergeCell ref="D17:L17"/>
    <mergeCell ref="D18:L18"/>
    <mergeCell ref="M18:U18"/>
    <mergeCell ref="M16:AC16"/>
    <mergeCell ref="X38:AB38"/>
    <mergeCell ref="B40:B41"/>
    <mergeCell ref="B42:B43"/>
    <mergeCell ref="B31:B32"/>
    <mergeCell ref="B33:B34"/>
    <mergeCell ref="B35:B36"/>
    <mergeCell ref="B38:B39"/>
    <mergeCell ref="C38:F38"/>
    <mergeCell ref="G38:K38"/>
    <mergeCell ref="B44:B45"/>
    <mergeCell ref="A57:A58"/>
    <mergeCell ref="B57:H57"/>
    <mergeCell ref="I57:J58"/>
    <mergeCell ref="K57:M58"/>
    <mergeCell ref="N57:O58"/>
    <mergeCell ref="L38:O38"/>
    <mergeCell ref="P38:S38"/>
    <mergeCell ref="T38:W38"/>
    <mergeCell ref="P57:R58"/>
    <mergeCell ref="S57:T58"/>
    <mergeCell ref="U57:W58"/>
    <mergeCell ref="C58:E58"/>
    <mergeCell ref="F58:H58"/>
    <mergeCell ref="C59:E59"/>
    <mergeCell ref="F59:H59"/>
    <mergeCell ref="I59:J59"/>
    <mergeCell ref="K59:M59"/>
    <mergeCell ref="N59:O59"/>
    <mergeCell ref="P59:R59"/>
    <mergeCell ref="S59:T59"/>
    <mergeCell ref="U59:W59"/>
    <mergeCell ref="C60:E60"/>
    <mergeCell ref="F60:H60"/>
    <mergeCell ref="I60:J60"/>
    <mergeCell ref="K60:M60"/>
    <mergeCell ref="N60:O60"/>
    <mergeCell ref="P60:R60"/>
    <mergeCell ref="S60:T60"/>
    <mergeCell ref="U60:W60"/>
    <mergeCell ref="C61:E61"/>
    <mergeCell ref="F61:H61"/>
    <mergeCell ref="I61:J61"/>
    <mergeCell ref="K61:M61"/>
    <mergeCell ref="N61:O61"/>
    <mergeCell ref="P61:R61"/>
    <mergeCell ref="S61:T61"/>
    <mergeCell ref="U61:W61"/>
    <mergeCell ref="A66:A68"/>
    <mergeCell ref="B66:Q66"/>
    <mergeCell ref="B67:C68"/>
    <mergeCell ref="D67:F68"/>
    <mergeCell ref="G67:I68"/>
    <mergeCell ref="J67:L68"/>
    <mergeCell ref="M67:O68"/>
    <mergeCell ref="P67:Q68"/>
    <mergeCell ref="C62:E62"/>
    <mergeCell ref="F62:H62"/>
    <mergeCell ref="I62:J62"/>
    <mergeCell ref="K62:M62"/>
    <mergeCell ref="N62:O62"/>
    <mergeCell ref="P62:R62"/>
    <mergeCell ref="AG67:AG68"/>
    <mergeCell ref="B69:C69"/>
    <mergeCell ref="D69:F69"/>
    <mergeCell ref="G69:I69"/>
    <mergeCell ref="J69:L69"/>
    <mergeCell ref="M69:O69"/>
    <mergeCell ref="P69:Q69"/>
    <mergeCell ref="S62:T62"/>
    <mergeCell ref="U62:W62"/>
    <mergeCell ref="B70:C70"/>
    <mergeCell ref="D70:F70"/>
    <mergeCell ref="G70:I70"/>
    <mergeCell ref="J70:L70"/>
    <mergeCell ref="M70:O70"/>
    <mergeCell ref="P70:Q70"/>
    <mergeCell ref="AD67:AD68"/>
    <mergeCell ref="AE67:AE68"/>
    <mergeCell ref="AF67:AF68"/>
    <mergeCell ref="A74:AB74"/>
    <mergeCell ref="A76:AB76"/>
    <mergeCell ref="B72:C72"/>
    <mergeCell ref="D72:F72"/>
    <mergeCell ref="G72:I72"/>
    <mergeCell ref="J72:L72"/>
    <mergeCell ref="M72:O72"/>
    <mergeCell ref="P72:Q72"/>
    <mergeCell ref="B71:C71"/>
    <mergeCell ref="D71:F71"/>
    <mergeCell ref="G71:I71"/>
    <mergeCell ref="J71:L71"/>
    <mergeCell ref="M71:O71"/>
    <mergeCell ref="P71:Q71"/>
  </mergeCells>
  <pageMargins left="0.7" right="0.7" top="0.75" bottom="0.75" header="0.3" footer="0.3"/>
  <pageSetup paperSize="9" orientation="landscape" horizontalDpi="180" verticalDpi="180" r:id="rId1"/>
  <rowBreaks count="1" manualBreakCount="1">
    <brk id="54" max="28" man="1"/>
  </rowBreaks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70"/>
  <sheetViews>
    <sheetView zoomScale="98" zoomScaleNormal="98" workbookViewId="0">
      <selection activeCell="C42" sqref="C42"/>
    </sheetView>
  </sheetViews>
  <sheetFormatPr defaultRowHeight="15"/>
  <cols>
    <col min="1" max="1" width="7.42578125" customWidth="1"/>
    <col min="2" max="2" width="26.140625" customWidth="1"/>
    <col min="3" max="3" width="14.85546875" customWidth="1"/>
    <col min="4" max="4" width="5" customWidth="1"/>
    <col min="5" max="5" width="4.140625" customWidth="1"/>
    <col min="6" max="6" width="5" customWidth="1"/>
    <col min="7" max="7" width="5.85546875" customWidth="1"/>
    <col min="8" max="8" width="8.42578125" customWidth="1"/>
    <col min="9" max="10" width="6.7109375" customWidth="1"/>
    <col min="11" max="11" width="7.5703125" customWidth="1"/>
    <col min="12" max="15" width="4.5703125" customWidth="1"/>
    <col min="16" max="16" width="0.140625" customWidth="1"/>
    <col min="17" max="17" width="4.5703125" customWidth="1"/>
    <col min="18" max="18" width="0.140625" customWidth="1"/>
    <col min="19" max="19" width="4.42578125" customWidth="1"/>
  </cols>
  <sheetData>
    <row r="1" spans="1:20" ht="15.75">
      <c r="A1" s="288" t="s">
        <v>229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</row>
    <row r="2" spans="1:20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20" ht="28.5" customHeight="1">
      <c r="A3" s="280" t="s">
        <v>123</v>
      </c>
      <c r="B3" s="290" t="s">
        <v>124</v>
      </c>
      <c r="C3" s="291"/>
      <c r="D3" s="210" t="s">
        <v>125</v>
      </c>
      <c r="E3" s="287"/>
      <c r="F3" s="211"/>
      <c r="G3" s="279" t="s">
        <v>115</v>
      </c>
      <c r="H3" s="210" t="s">
        <v>126</v>
      </c>
      <c r="I3" s="287"/>
      <c r="J3" s="287"/>
      <c r="K3" s="211"/>
      <c r="L3" s="210" t="s">
        <v>127</v>
      </c>
      <c r="M3" s="287"/>
      <c r="N3" s="287"/>
      <c r="O3" s="287"/>
      <c r="P3" s="287"/>
      <c r="Q3" s="287"/>
      <c r="R3" s="287"/>
      <c r="S3" s="211"/>
    </row>
    <row r="4" spans="1:20">
      <c r="A4" s="281"/>
      <c r="B4" s="292"/>
      <c r="C4" s="293"/>
      <c r="D4" s="279" t="s">
        <v>128</v>
      </c>
      <c r="E4" s="279" t="s">
        <v>129</v>
      </c>
      <c r="F4" s="279" t="s">
        <v>148</v>
      </c>
      <c r="G4" s="279"/>
      <c r="H4" s="280" t="s">
        <v>130</v>
      </c>
      <c r="I4" s="283" t="s">
        <v>11</v>
      </c>
      <c r="J4" s="283"/>
      <c r="K4" s="283"/>
      <c r="L4" s="283" t="s">
        <v>19</v>
      </c>
      <c r="M4" s="283"/>
      <c r="N4" s="284" t="s">
        <v>18</v>
      </c>
      <c r="O4" s="284"/>
      <c r="P4" s="284" t="s">
        <v>95</v>
      </c>
      <c r="Q4" s="284"/>
      <c r="R4" s="284"/>
      <c r="S4" s="48"/>
    </row>
    <row r="5" spans="1:20">
      <c r="A5" s="281"/>
      <c r="B5" s="292"/>
      <c r="C5" s="293"/>
      <c r="D5" s="279"/>
      <c r="E5" s="279"/>
      <c r="F5" s="279"/>
      <c r="G5" s="279"/>
      <c r="H5" s="281"/>
      <c r="I5" s="280" t="s">
        <v>131</v>
      </c>
      <c r="J5" s="280" t="s">
        <v>132</v>
      </c>
      <c r="K5" s="285" t="s">
        <v>149</v>
      </c>
      <c r="L5" s="210" t="s">
        <v>133</v>
      </c>
      <c r="M5" s="287"/>
      <c r="N5" s="287"/>
      <c r="O5" s="287"/>
      <c r="P5" s="287"/>
      <c r="Q5" s="287"/>
      <c r="R5" s="287"/>
      <c r="S5" s="211"/>
    </row>
    <row r="6" spans="1:20" ht="60.75" customHeight="1">
      <c r="A6" s="282"/>
      <c r="B6" s="294"/>
      <c r="C6" s="295"/>
      <c r="D6" s="279"/>
      <c r="E6" s="279"/>
      <c r="F6" s="279"/>
      <c r="G6" s="279"/>
      <c r="H6" s="282"/>
      <c r="I6" s="282"/>
      <c r="J6" s="282"/>
      <c r="K6" s="286"/>
      <c r="L6" s="119">
        <v>1</v>
      </c>
      <c r="M6" s="119">
        <v>2</v>
      </c>
      <c r="N6" s="119">
        <v>3</v>
      </c>
      <c r="O6" s="283">
        <v>4</v>
      </c>
      <c r="P6" s="283"/>
      <c r="Q6" s="119">
        <v>5</v>
      </c>
      <c r="R6" s="283">
        <v>6</v>
      </c>
      <c r="S6" s="283"/>
    </row>
    <row r="7" spans="1:20">
      <c r="A7" s="49">
        <v>1</v>
      </c>
      <c r="B7" s="276">
        <v>2</v>
      </c>
      <c r="C7" s="276"/>
      <c r="D7" s="110">
        <v>3</v>
      </c>
      <c r="E7" s="110">
        <v>4</v>
      </c>
      <c r="F7" s="110">
        <v>5</v>
      </c>
      <c r="G7" s="110">
        <v>6</v>
      </c>
      <c r="H7" s="110">
        <v>7</v>
      </c>
      <c r="I7" s="110">
        <v>8</v>
      </c>
      <c r="J7" s="117">
        <v>9</v>
      </c>
      <c r="K7" s="117">
        <v>10</v>
      </c>
      <c r="L7" s="117">
        <v>11</v>
      </c>
      <c r="M7" s="117">
        <v>12</v>
      </c>
      <c r="N7" s="117">
        <v>13</v>
      </c>
      <c r="O7" s="213">
        <v>14</v>
      </c>
      <c r="P7" s="213"/>
      <c r="Q7" s="117">
        <v>15</v>
      </c>
      <c r="R7" s="213">
        <v>16</v>
      </c>
      <c r="S7" s="213"/>
    </row>
    <row r="8" spans="1:20" ht="16.5" customHeight="1">
      <c r="A8" s="33" t="s">
        <v>21</v>
      </c>
      <c r="B8" s="277" t="s">
        <v>22</v>
      </c>
      <c r="C8" s="278"/>
      <c r="D8" s="110"/>
      <c r="E8" s="110"/>
      <c r="F8" s="110"/>
      <c r="G8" s="124">
        <f>G9+G10+G11+G12+G13+G14+G15+G16+G19+G20+G21+G17+G18</f>
        <v>57</v>
      </c>
      <c r="H8" s="63">
        <v>1368</v>
      </c>
      <c r="I8" s="63">
        <v>1092</v>
      </c>
      <c r="J8" s="63">
        <v>276</v>
      </c>
      <c r="K8" s="117"/>
      <c r="L8" s="118">
        <f>L9+L10+L11+L12+L13+L14+L15+L16+L19+L20+L21+L17+L18</f>
        <v>648</v>
      </c>
      <c r="M8" s="118">
        <f>M9+M10+M11+M12+M13+M14+M15+M16+M19+M20+M21+M17+M18</f>
        <v>720</v>
      </c>
      <c r="N8" s="118"/>
      <c r="O8" s="242"/>
      <c r="P8" s="242"/>
      <c r="Q8" s="118"/>
      <c r="R8" s="242"/>
      <c r="S8" s="242"/>
    </row>
    <row r="9" spans="1:20">
      <c r="A9" s="35" t="s">
        <v>23</v>
      </c>
      <c r="B9" s="271" t="s">
        <v>24</v>
      </c>
      <c r="C9" s="272"/>
      <c r="D9" s="110" t="s">
        <v>134</v>
      </c>
      <c r="E9" s="110"/>
      <c r="F9" s="110"/>
      <c r="G9" s="55">
        <v>3</v>
      </c>
      <c r="H9" s="147">
        <v>72</v>
      </c>
      <c r="I9" s="147">
        <v>72</v>
      </c>
      <c r="J9" s="147"/>
      <c r="K9" s="117"/>
      <c r="L9" s="117">
        <v>24</v>
      </c>
      <c r="M9" s="117">
        <v>48</v>
      </c>
      <c r="N9" s="117"/>
      <c r="O9" s="213"/>
      <c r="P9" s="213"/>
      <c r="Q9" s="117"/>
      <c r="R9" s="213"/>
      <c r="S9" s="213"/>
    </row>
    <row r="10" spans="1:20">
      <c r="A10" s="35" t="s">
        <v>26</v>
      </c>
      <c r="B10" s="271" t="s">
        <v>27</v>
      </c>
      <c r="C10" s="272"/>
      <c r="D10" s="110"/>
      <c r="E10" s="110"/>
      <c r="F10" s="110"/>
      <c r="G10" s="55">
        <v>3</v>
      </c>
      <c r="H10" s="147">
        <v>72</v>
      </c>
      <c r="I10" s="147">
        <v>72</v>
      </c>
      <c r="J10" s="147"/>
      <c r="K10" s="117"/>
      <c r="L10" s="117">
        <v>24</v>
      </c>
      <c r="M10" s="117">
        <v>48</v>
      </c>
      <c r="N10" s="117"/>
      <c r="O10" s="213"/>
      <c r="P10" s="213"/>
      <c r="Q10" s="117"/>
      <c r="R10" s="213"/>
      <c r="S10" s="213"/>
    </row>
    <row r="11" spans="1:20">
      <c r="A11" s="35" t="s">
        <v>28</v>
      </c>
      <c r="B11" s="271" t="s">
        <v>29</v>
      </c>
      <c r="C11" s="272"/>
      <c r="D11" s="110" t="s">
        <v>134</v>
      </c>
      <c r="E11" s="110"/>
      <c r="F11" s="110"/>
      <c r="G11" s="55">
        <v>4</v>
      </c>
      <c r="H11" s="147">
        <v>96</v>
      </c>
      <c r="I11" s="147">
        <v>96</v>
      </c>
      <c r="J11" s="147"/>
      <c r="K11" s="117"/>
      <c r="L11" s="117">
        <v>48</v>
      </c>
      <c r="M11" s="117">
        <v>48</v>
      </c>
      <c r="N11" s="117"/>
      <c r="O11" s="213"/>
      <c r="P11" s="213"/>
      <c r="Q11" s="117"/>
      <c r="R11" s="213"/>
      <c r="S11" s="213"/>
    </row>
    <row r="12" spans="1:20">
      <c r="A12" s="35" t="s">
        <v>30</v>
      </c>
      <c r="B12" s="271" t="s">
        <v>31</v>
      </c>
      <c r="C12" s="272"/>
      <c r="D12" s="110"/>
      <c r="E12" s="110" t="s">
        <v>134</v>
      </c>
      <c r="F12" s="110"/>
      <c r="G12" s="55">
        <v>4</v>
      </c>
      <c r="H12" s="147">
        <v>96</v>
      </c>
      <c r="I12" s="147">
        <v>96</v>
      </c>
      <c r="J12" s="147"/>
      <c r="K12" s="117"/>
      <c r="L12" s="117">
        <v>48</v>
      </c>
      <c r="M12" s="117">
        <v>48</v>
      </c>
      <c r="N12" s="117"/>
      <c r="O12" s="213"/>
      <c r="P12" s="213"/>
      <c r="Q12" s="117"/>
      <c r="R12" s="213"/>
      <c r="S12" s="213"/>
    </row>
    <row r="13" spans="1:20">
      <c r="A13" s="35" t="s">
        <v>33</v>
      </c>
      <c r="B13" s="271" t="s">
        <v>34</v>
      </c>
      <c r="C13" s="272"/>
      <c r="D13" s="110" t="s">
        <v>134</v>
      </c>
      <c r="E13" s="110"/>
      <c r="F13" s="110"/>
      <c r="G13" s="55">
        <v>4</v>
      </c>
      <c r="H13" s="147">
        <v>96</v>
      </c>
      <c r="I13" s="147">
        <v>96</v>
      </c>
      <c r="J13" s="147"/>
      <c r="K13" s="117"/>
      <c r="L13" s="117">
        <v>48</v>
      </c>
      <c r="M13" s="117">
        <v>48</v>
      </c>
      <c r="N13" s="117"/>
      <c r="O13" s="213"/>
      <c r="P13" s="213"/>
      <c r="Q13" s="117"/>
      <c r="R13" s="213"/>
      <c r="S13" s="213"/>
    </row>
    <row r="14" spans="1:20">
      <c r="A14" s="35" t="s">
        <v>36</v>
      </c>
      <c r="B14" s="271" t="s">
        <v>37</v>
      </c>
      <c r="C14" s="272"/>
      <c r="D14" s="110"/>
      <c r="E14" s="110"/>
      <c r="F14" s="110"/>
      <c r="G14" s="55">
        <v>3</v>
      </c>
      <c r="H14" s="147">
        <v>72</v>
      </c>
      <c r="I14" s="147">
        <v>72</v>
      </c>
      <c r="J14" s="147"/>
      <c r="K14" s="117"/>
      <c r="L14" s="117">
        <v>24</v>
      </c>
      <c r="M14" s="117">
        <v>48</v>
      </c>
      <c r="N14" s="117"/>
      <c r="O14" s="213"/>
      <c r="P14" s="213"/>
      <c r="Q14" s="117"/>
      <c r="R14" s="213"/>
      <c r="S14" s="213"/>
    </row>
    <row r="15" spans="1:20">
      <c r="A15" s="35" t="s">
        <v>38</v>
      </c>
      <c r="B15" s="271" t="s">
        <v>39</v>
      </c>
      <c r="C15" s="272"/>
      <c r="D15" s="110" t="s">
        <v>134</v>
      </c>
      <c r="E15" s="110"/>
      <c r="F15" s="110"/>
      <c r="G15" s="55">
        <v>8</v>
      </c>
      <c r="H15" s="147">
        <v>192</v>
      </c>
      <c r="I15" s="147">
        <v>192</v>
      </c>
      <c r="J15" s="147"/>
      <c r="K15" s="117"/>
      <c r="L15" s="117">
        <v>96</v>
      </c>
      <c r="M15" s="117">
        <v>96</v>
      </c>
      <c r="N15" s="117"/>
      <c r="O15" s="213"/>
      <c r="P15" s="213"/>
      <c r="Q15" s="117"/>
      <c r="R15" s="213"/>
      <c r="S15" s="213"/>
    </row>
    <row r="16" spans="1:20">
      <c r="A16" s="35" t="s">
        <v>40</v>
      </c>
      <c r="B16" s="274" t="s">
        <v>41</v>
      </c>
      <c r="C16" s="275"/>
      <c r="D16" s="110"/>
      <c r="E16" s="110"/>
      <c r="F16" s="110"/>
      <c r="G16" s="55">
        <v>3</v>
      </c>
      <c r="H16" s="147">
        <v>72</v>
      </c>
      <c r="I16" s="147">
        <v>48</v>
      </c>
      <c r="J16" s="147">
        <v>24</v>
      </c>
      <c r="K16" s="117"/>
      <c r="L16" s="117">
        <v>48</v>
      </c>
      <c r="M16" s="117">
        <v>24</v>
      </c>
      <c r="N16" s="117"/>
      <c r="O16" s="213"/>
      <c r="P16" s="213"/>
      <c r="Q16" s="117"/>
      <c r="R16" s="213"/>
      <c r="S16" s="213"/>
    </row>
    <row r="17" spans="1:19">
      <c r="A17" s="35" t="s">
        <v>173</v>
      </c>
      <c r="B17" s="271" t="s">
        <v>43</v>
      </c>
      <c r="C17" s="272"/>
      <c r="D17" s="110"/>
      <c r="E17" s="110" t="s">
        <v>227</v>
      </c>
      <c r="F17" s="110"/>
      <c r="G17" s="55">
        <v>6</v>
      </c>
      <c r="H17" s="147">
        <v>144</v>
      </c>
      <c r="I17" s="147">
        <v>96</v>
      </c>
      <c r="J17" s="147">
        <v>48</v>
      </c>
      <c r="K17" s="117"/>
      <c r="L17" s="117">
        <v>72</v>
      </c>
      <c r="M17" s="117">
        <v>72</v>
      </c>
      <c r="N17" s="117"/>
      <c r="O17" s="117"/>
      <c r="P17" s="117"/>
      <c r="Q17" s="117"/>
      <c r="R17" s="117"/>
      <c r="S17" s="117"/>
    </row>
    <row r="18" spans="1:19">
      <c r="A18" s="35" t="s">
        <v>42</v>
      </c>
      <c r="B18" s="271" t="s">
        <v>171</v>
      </c>
      <c r="C18" s="272"/>
      <c r="D18" s="110"/>
      <c r="E18" s="110"/>
      <c r="F18" s="110"/>
      <c r="G18" s="55">
        <v>6</v>
      </c>
      <c r="H18" s="147">
        <v>144</v>
      </c>
      <c r="I18" s="147">
        <v>96</v>
      </c>
      <c r="J18" s="147">
        <v>48</v>
      </c>
      <c r="K18" s="117"/>
      <c r="L18" s="117">
        <v>72</v>
      </c>
      <c r="M18" s="117">
        <v>72</v>
      </c>
      <c r="N18" s="117"/>
      <c r="O18" s="117"/>
      <c r="P18" s="117"/>
      <c r="Q18" s="117"/>
      <c r="R18" s="117"/>
      <c r="S18" s="117"/>
    </row>
    <row r="19" spans="1:19">
      <c r="A19" s="35" t="s">
        <v>44</v>
      </c>
      <c r="B19" s="271" t="s">
        <v>46</v>
      </c>
      <c r="C19" s="272"/>
      <c r="D19" s="110"/>
      <c r="E19" s="110" t="s">
        <v>134</v>
      </c>
      <c r="F19" s="110"/>
      <c r="G19" s="55">
        <v>3</v>
      </c>
      <c r="H19" s="147">
        <v>72</v>
      </c>
      <c r="I19" s="147">
        <v>72</v>
      </c>
      <c r="J19" s="147"/>
      <c r="K19" s="117"/>
      <c r="L19" s="117">
        <v>24</v>
      </c>
      <c r="M19" s="117">
        <v>48</v>
      </c>
      <c r="N19" s="117"/>
      <c r="O19" s="213"/>
      <c r="P19" s="213"/>
      <c r="Q19" s="117"/>
      <c r="R19" s="213"/>
      <c r="S19" s="213"/>
    </row>
    <row r="20" spans="1:19">
      <c r="A20" s="35" t="s">
        <v>45</v>
      </c>
      <c r="B20" s="271" t="s">
        <v>48</v>
      </c>
      <c r="C20" s="272"/>
      <c r="D20" s="110"/>
      <c r="E20" s="110"/>
      <c r="F20" s="110"/>
      <c r="G20" s="55">
        <v>4</v>
      </c>
      <c r="H20" s="147">
        <v>96</v>
      </c>
      <c r="I20" s="147">
        <v>60</v>
      </c>
      <c r="J20" s="147">
        <v>36</v>
      </c>
      <c r="K20" s="117"/>
      <c r="L20" s="117">
        <v>48</v>
      </c>
      <c r="M20" s="117">
        <v>48</v>
      </c>
      <c r="N20" s="117"/>
      <c r="O20" s="213"/>
      <c r="P20" s="213"/>
      <c r="Q20" s="117"/>
      <c r="R20" s="213"/>
      <c r="S20" s="213"/>
    </row>
    <row r="21" spans="1:19">
      <c r="A21" s="35" t="s">
        <v>47</v>
      </c>
      <c r="B21" s="271" t="s">
        <v>172</v>
      </c>
      <c r="C21" s="272"/>
      <c r="D21" s="110"/>
      <c r="E21" s="110"/>
      <c r="F21" s="110"/>
      <c r="G21" s="55">
        <v>6</v>
      </c>
      <c r="H21" s="147">
        <v>144</v>
      </c>
      <c r="I21" s="147"/>
      <c r="J21" s="147">
        <v>144</v>
      </c>
      <c r="K21" s="117"/>
      <c r="L21" s="117">
        <v>72</v>
      </c>
      <c r="M21" s="117">
        <v>72</v>
      </c>
      <c r="N21" s="117"/>
      <c r="O21" s="213"/>
      <c r="P21" s="213"/>
      <c r="Q21" s="117"/>
      <c r="R21" s="213"/>
      <c r="S21" s="213"/>
    </row>
    <row r="22" spans="1:19">
      <c r="A22" s="116" t="s">
        <v>50</v>
      </c>
      <c r="B22" s="273" t="s">
        <v>51</v>
      </c>
      <c r="C22" s="273"/>
      <c r="D22" s="114"/>
      <c r="E22" s="114"/>
      <c r="F22" s="114"/>
      <c r="G22" s="124">
        <f>G24+G27+G28+G30+G31+G32+G34</f>
        <v>14.5</v>
      </c>
      <c r="H22" s="124">
        <f>H24+H27+H28+H30+H31+H32+H34</f>
        <v>348</v>
      </c>
      <c r="I22" s="118">
        <f>I24+I27+I28+I30+I31+I32+I34</f>
        <v>138</v>
      </c>
      <c r="J22" s="118">
        <f>J24+J27+J28+J30+J31+J32+J34</f>
        <v>210</v>
      </c>
      <c r="K22" s="117"/>
      <c r="L22" s="118"/>
      <c r="M22" s="118"/>
      <c r="N22" s="118">
        <f>N24+N27+N28+N30+N31+N32+N34</f>
        <v>120</v>
      </c>
      <c r="O22" s="242">
        <f>O24+O27+O28+O30+O31+O32+O34</f>
        <v>228</v>
      </c>
      <c r="P22" s="242"/>
      <c r="Q22" s="118"/>
      <c r="R22" s="242"/>
      <c r="S22" s="242"/>
    </row>
    <row r="23" spans="1:19">
      <c r="A23" s="115" t="s">
        <v>135</v>
      </c>
      <c r="B23" s="258" t="s">
        <v>53</v>
      </c>
      <c r="C23" s="258"/>
      <c r="D23" s="114"/>
      <c r="E23" s="114"/>
      <c r="F23" s="114"/>
      <c r="G23" s="124"/>
      <c r="H23" s="124"/>
      <c r="I23" s="118"/>
      <c r="J23" s="118"/>
      <c r="K23" s="117"/>
      <c r="L23" s="117"/>
      <c r="M23" s="117"/>
      <c r="N23" s="117"/>
      <c r="O23" s="216"/>
      <c r="P23" s="217"/>
      <c r="Q23" s="117"/>
      <c r="R23" s="117"/>
      <c r="S23" s="117"/>
    </row>
    <row r="24" spans="1:19" ht="24.75" customHeight="1">
      <c r="A24" s="107" t="s">
        <v>151</v>
      </c>
      <c r="B24" s="46" t="s">
        <v>152</v>
      </c>
      <c r="C24" s="246" t="s">
        <v>54</v>
      </c>
      <c r="D24" s="254"/>
      <c r="E24" s="254" t="s">
        <v>134</v>
      </c>
      <c r="F24" s="254"/>
      <c r="G24" s="235">
        <v>3.5</v>
      </c>
      <c r="H24" s="267">
        <v>84</v>
      </c>
      <c r="I24" s="269"/>
      <c r="J24" s="261">
        <v>84</v>
      </c>
      <c r="K24" s="138"/>
      <c r="L24" s="138"/>
      <c r="M24" s="138"/>
      <c r="N24" s="261">
        <v>48</v>
      </c>
      <c r="O24" s="263">
        <v>36</v>
      </c>
      <c r="P24" s="264"/>
      <c r="Q24" s="227"/>
      <c r="R24" s="248"/>
      <c r="S24" s="249"/>
    </row>
    <row r="25" spans="1:19" ht="33" customHeight="1">
      <c r="A25" s="142" t="s">
        <v>153</v>
      </c>
      <c r="B25" s="46" t="s">
        <v>154</v>
      </c>
      <c r="C25" s="246"/>
      <c r="D25" s="255"/>
      <c r="E25" s="255"/>
      <c r="F25" s="255"/>
      <c r="G25" s="236"/>
      <c r="H25" s="268"/>
      <c r="I25" s="270"/>
      <c r="J25" s="262"/>
      <c r="K25" s="138"/>
      <c r="L25" s="138"/>
      <c r="M25" s="138"/>
      <c r="N25" s="262"/>
      <c r="O25" s="265"/>
      <c r="P25" s="266"/>
      <c r="Q25" s="229"/>
      <c r="R25" s="250"/>
      <c r="S25" s="251"/>
    </row>
    <row r="26" spans="1:19">
      <c r="A26" s="115" t="s">
        <v>136</v>
      </c>
      <c r="B26" s="258" t="s">
        <v>137</v>
      </c>
      <c r="C26" s="258"/>
      <c r="D26" s="114"/>
      <c r="E26" s="114"/>
      <c r="F26" s="114"/>
      <c r="G26" s="110"/>
      <c r="H26" s="120"/>
      <c r="I26" s="110"/>
      <c r="J26" s="110"/>
      <c r="K26" s="117"/>
      <c r="L26" s="117"/>
      <c r="M26" s="117"/>
      <c r="N26" s="117"/>
      <c r="O26" s="216"/>
      <c r="P26" s="217"/>
      <c r="Q26" s="117"/>
      <c r="R26" s="117"/>
      <c r="S26" s="117"/>
    </row>
    <row r="27" spans="1:19" ht="37.5" customHeight="1">
      <c r="A27" s="107" t="s">
        <v>155</v>
      </c>
      <c r="B27" s="46" t="s">
        <v>156</v>
      </c>
      <c r="C27" s="1" t="s">
        <v>56</v>
      </c>
      <c r="D27" s="114"/>
      <c r="E27" s="114" t="s">
        <v>134</v>
      </c>
      <c r="F27" s="114"/>
      <c r="G27" s="110">
        <v>2</v>
      </c>
      <c r="H27" s="120" t="s">
        <v>150</v>
      </c>
      <c r="I27" s="121">
        <v>18</v>
      </c>
      <c r="J27" s="121">
        <v>30</v>
      </c>
      <c r="K27" s="117"/>
      <c r="L27" s="117"/>
      <c r="M27" s="117"/>
      <c r="N27" s="117"/>
      <c r="O27" s="213">
        <v>48</v>
      </c>
      <c r="P27" s="213"/>
      <c r="Q27" s="117"/>
      <c r="R27" s="213"/>
      <c r="S27" s="213"/>
    </row>
    <row r="28" spans="1:19" ht="51" customHeight="1">
      <c r="A28" s="142" t="s">
        <v>157</v>
      </c>
      <c r="B28" s="46" t="s">
        <v>158</v>
      </c>
      <c r="C28" s="1" t="s">
        <v>57</v>
      </c>
      <c r="D28" s="114"/>
      <c r="E28" s="114"/>
      <c r="F28" s="114"/>
      <c r="G28" s="110">
        <v>2</v>
      </c>
      <c r="H28" s="120">
        <v>48</v>
      </c>
      <c r="I28" s="121">
        <v>18</v>
      </c>
      <c r="J28" s="121">
        <v>30</v>
      </c>
      <c r="K28" s="117"/>
      <c r="L28" s="117"/>
      <c r="M28" s="117"/>
      <c r="N28" s="117">
        <v>24</v>
      </c>
      <c r="O28" s="213">
        <v>24</v>
      </c>
      <c r="P28" s="213"/>
      <c r="Q28" s="117"/>
      <c r="R28" s="213"/>
      <c r="S28" s="213"/>
    </row>
    <row r="29" spans="1:19">
      <c r="A29" s="116" t="s">
        <v>138</v>
      </c>
      <c r="B29" s="258" t="s">
        <v>59</v>
      </c>
      <c r="C29" s="258"/>
      <c r="D29" s="114"/>
      <c r="E29" s="114"/>
      <c r="F29" s="114"/>
      <c r="G29" s="66"/>
      <c r="H29" s="66"/>
      <c r="I29" s="66"/>
      <c r="J29" s="66"/>
      <c r="K29" s="66"/>
      <c r="L29" s="66"/>
      <c r="M29" s="66"/>
      <c r="N29" s="66"/>
      <c r="O29" s="259"/>
      <c r="P29" s="260"/>
      <c r="Q29" s="117"/>
      <c r="R29" s="117"/>
      <c r="S29" s="117"/>
    </row>
    <row r="30" spans="1:19" ht="28.5" customHeight="1">
      <c r="A30" s="113" t="s">
        <v>159</v>
      </c>
      <c r="B30" s="40" t="s">
        <v>160</v>
      </c>
      <c r="C30" s="252" t="s">
        <v>60</v>
      </c>
      <c r="D30" s="254"/>
      <c r="E30" s="254"/>
      <c r="F30" s="254"/>
      <c r="G30" s="235">
        <v>3</v>
      </c>
      <c r="H30" s="256">
        <v>72</v>
      </c>
      <c r="I30" s="227">
        <v>48</v>
      </c>
      <c r="J30" s="227">
        <v>24</v>
      </c>
      <c r="K30" s="227"/>
      <c r="L30" s="227"/>
      <c r="M30" s="227"/>
      <c r="N30" s="227">
        <v>36</v>
      </c>
      <c r="O30" s="248">
        <v>36</v>
      </c>
      <c r="P30" s="249"/>
      <c r="Q30" s="227"/>
      <c r="R30" s="248"/>
      <c r="S30" s="249"/>
    </row>
    <row r="31" spans="1:19" ht="38.25" customHeight="1">
      <c r="A31" s="113" t="s">
        <v>161</v>
      </c>
      <c r="B31" s="40" t="s">
        <v>162</v>
      </c>
      <c r="C31" s="253"/>
      <c r="D31" s="255"/>
      <c r="E31" s="255"/>
      <c r="F31" s="255"/>
      <c r="G31" s="236"/>
      <c r="H31" s="257"/>
      <c r="I31" s="229"/>
      <c r="J31" s="229"/>
      <c r="K31" s="229"/>
      <c r="L31" s="229"/>
      <c r="M31" s="229"/>
      <c r="N31" s="229"/>
      <c r="O31" s="250"/>
      <c r="P31" s="251"/>
      <c r="Q31" s="229"/>
      <c r="R31" s="250"/>
      <c r="S31" s="251"/>
    </row>
    <row r="32" spans="1:19" ht="48" customHeight="1">
      <c r="A32" s="113" t="s">
        <v>163</v>
      </c>
      <c r="B32" s="47" t="s">
        <v>184</v>
      </c>
      <c r="C32" s="252" t="s">
        <v>61</v>
      </c>
      <c r="D32" s="254"/>
      <c r="E32" s="254"/>
      <c r="F32" s="254"/>
      <c r="G32" s="235">
        <v>2</v>
      </c>
      <c r="H32" s="256">
        <v>48</v>
      </c>
      <c r="I32" s="227">
        <v>24</v>
      </c>
      <c r="J32" s="227">
        <v>24</v>
      </c>
      <c r="K32" s="227"/>
      <c r="L32" s="227"/>
      <c r="M32" s="227"/>
      <c r="N32" s="227"/>
      <c r="O32" s="248">
        <v>48</v>
      </c>
      <c r="P32" s="249"/>
      <c r="Q32" s="227"/>
      <c r="R32" s="248"/>
      <c r="S32" s="122"/>
    </row>
    <row r="33" spans="1:21" ht="48" customHeight="1">
      <c r="A33" s="52" t="s">
        <v>165</v>
      </c>
      <c r="B33" s="47" t="s">
        <v>164</v>
      </c>
      <c r="C33" s="253"/>
      <c r="D33" s="255"/>
      <c r="E33" s="255"/>
      <c r="F33" s="255"/>
      <c r="G33" s="236"/>
      <c r="H33" s="257"/>
      <c r="I33" s="229"/>
      <c r="J33" s="229"/>
      <c r="K33" s="229"/>
      <c r="L33" s="229"/>
      <c r="M33" s="229"/>
      <c r="N33" s="229"/>
      <c r="O33" s="250"/>
      <c r="P33" s="251"/>
      <c r="Q33" s="229"/>
      <c r="R33" s="250"/>
      <c r="S33" s="117"/>
    </row>
    <row r="34" spans="1:21" ht="31.5" customHeight="1">
      <c r="A34" s="52" t="s">
        <v>183</v>
      </c>
      <c r="B34" s="35" t="s">
        <v>166</v>
      </c>
      <c r="C34" s="1" t="s">
        <v>62</v>
      </c>
      <c r="D34" s="114"/>
      <c r="E34" s="114" t="s">
        <v>134</v>
      </c>
      <c r="F34" s="114"/>
      <c r="G34" s="110">
        <v>2</v>
      </c>
      <c r="H34" s="123">
        <v>48</v>
      </c>
      <c r="I34" s="121">
        <v>30</v>
      </c>
      <c r="J34" s="121">
        <v>18</v>
      </c>
      <c r="K34" s="117"/>
      <c r="L34" s="117"/>
      <c r="M34" s="117"/>
      <c r="N34" s="117">
        <v>12</v>
      </c>
      <c r="O34" s="213">
        <v>36</v>
      </c>
      <c r="P34" s="213"/>
      <c r="Q34" s="117"/>
      <c r="R34" s="213"/>
      <c r="S34" s="213"/>
    </row>
    <row r="35" spans="1:21">
      <c r="A35" s="244" t="s">
        <v>63</v>
      </c>
      <c r="B35" s="245" t="s">
        <v>185</v>
      </c>
      <c r="C35" s="245"/>
      <c r="D35" s="246"/>
      <c r="E35" s="246"/>
      <c r="F35" s="246"/>
      <c r="G35" s="247"/>
      <c r="H35" s="243">
        <f>H38+H51+H59</f>
        <v>2424</v>
      </c>
      <c r="I35" s="207">
        <f>I38+I51+I59</f>
        <v>588</v>
      </c>
      <c r="J35" s="207">
        <f>J38+J51+J59</f>
        <v>156</v>
      </c>
      <c r="K35" s="207">
        <f>K38+K50</f>
        <v>1680</v>
      </c>
      <c r="L35" s="213"/>
      <c r="M35" s="213"/>
      <c r="N35" s="242">
        <f>N39+N42+N43+N44+N45+N46+N47+N48+N49+N41+N40</f>
        <v>528</v>
      </c>
      <c r="O35" s="242">
        <f>O39+O42+O43+O44+O45+O48+O49+O47+O41+O46+O40</f>
        <v>528</v>
      </c>
      <c r="P35" s="242"/>
      <c r="Q35" s="242"/>
      <c r="R35" s="242"/>
      <c r="S35" s="242"/>
    </row>
    <row r="36" spans="1:21" ht="6.75" customHeight="1">
      <c r="A36" s="244"/>
      <c r="B36" s="245"/>
      <c r="C36" s="245"/>
      <c r="D36" s="246"/>
      <c r="E36" s="246"/>
      <c r="F36" s="246"/>
      <c r="G36" s="247"/>
      <c r="H36" s="243"/>
      <c r="I36" s="207"/>
      <c r="J36" s="207"/>
      <c r="K36" s="207"/>
      <c r="L36" s="213"/>
      <c r="M36" s="213"/>
      <c r="N36" s="242"/>
      <c r="O36" s="242"/>
      <c r="P36" s="242"/>
      <c r="Q36" s="242"/>
      <c r="R36" s="242"/>
      <c r="S36" s="242"/>
    </row>
    <row r="37" spans="1:21" ht="1.5" hidden="1" customHeight="1">
      <c r="A37" s="244"/>
      <c r="B37" s="245"/>
      <c r="C37" s="245"/>
      <c r="D37" s="246"/>
      <c r="E37" s="246"/>
      <c r="F37" s="246"/>
      <c r="G37" s="247"/>
      <c r="H37" s="243"/>
      <c r="I37" s="207"/>
      <c r="J37" s="207"/>
      <c r="K37" s="207"/>
      <c r="L37" s="213"/>
      <c r="M37" s="213"/>
      <c r="N37" s="242"/>
      <c r="O37" s="242"/>
      <c r="P37" s="242"/>
      <c r="Q37" s="242"/>
      <c r="R37" s="242"/>
      <c r="S37" s="242"/>
    </row>
    <row r="38" spans="1:21" ht="24.75" customHeight="1" thickBot="1">
      <c r="A38" s="113" t="s">
        <v>139</v>
      </c>
      <c r="B38" s="209" t="s">
        <v>186</v>
      </c>
      <c r="C38" s="209"/>
      <c r="D38" s="114"/>
      <c r="E38" s="114"/>
      <c r="F38" s="114">
        <v>1056</v>
      </c>
      <c r="G38" s="124">
        <f>G39+G40+G41+G42+G43+G44+G45+G46+G47+G48+G49</f>
        <v>44</v>
      </c>
      <c r="H38" s="125">
        <f>H39+H40+H41+H42+H43+H44+H45+H46+H47+H48+H49</f>
        <v>1056</v>
      </c>
      <c r="I38" s="126">
        <f>I39+I40+I41+I42+I43+I44+I45+I46</f>
        <v>360</v>
      </c>
      <c r="J38" s="126">
        <f>J39+J40+J42+J43+J44+J45+J46</f>
        <v>96</v>
      </c>
      <c r="K38" s="126">
        <f>K47+K48+K49</f>
        <v>600</v>
      </c>
      <c r="L38" s="117"/>
      <c r="M38" s="117"/>
      <c r="N38" s="117"/>
      <c r="O38" s="216"/>
      <c r="P38" s="217"/>
      <c r="Q38" s="117"/>
      <c r="R38" s="117"/>
      <c r="S38" s="117"/>
    </row>
    <row r="39" spans="1:21" ht="15" customHeight="1">
      <c r="A39" s="224" t="s">
        <v>151</v>
      </c>
      <c r="B39" s="227" t="s">
        <v>187</v>
      </c>
      <c r="C39" s="95" t="s">
        <v>66</v>
      </c>
      <c r="D39" s="230" t="s">
        <v>134</v>
      </c>
      <c r="E39" s="97"/>
      <c r="F39" s="50"/>
      <c r="G39" s="127">
        <v>2</v>
      </c>
      <c r="H39" s="55">
        <v>48</v>
      </c>
      <c r="I39" s="117">
        <v>36</v>
      </c>
      <c r="J39" s="117">
        <v>12</v>
      </c>
      <c r="K39" s="117"/>
      <c r="L39" s="117"/>
      <c r="M39" s="117"/>
      <c r="N39" s="117">
        <v>48</v>
      </c>
      <c r="O39" s="216"/>
      <c r="P39" s="217"/>
      <c r="Q39" s="117"/>
      <c r="R39" s="213"/>
      <c r="S39" s="213"/>
    </row>
    <row r="40" spans="1:21" ht="38.25" customHeight="1">
      <c r="A40" s="225"/>
      <c r="B40" s="228"/>
      <c r="C40" s="96" t="s">
        <v>234</v>
      </c>
      <c r="D40" s="230"/>
      <c r="E40" s="97"/>
      <c r="F40" s="50"/>
      <c r="G40" s="127">
        <v>1</v>
      </c>
      <c r="H40" s="55">
        <v>24</v>
      </c>
      <c r="I40" s="117">
        <v>24</v>
      </c>
      <c r="J40" s="117"/>
      <c r="K40" s="117"/>
      <c r="L40" s="117"/>
      <c r="M40" s="117"/>
      <c r="N40" s="117">
        <v>24</v>
      </c>
      <c r="O40" s="128"/>
      <c r="P40" s="129"/>
      <c r="Q40" s="117"/>
      <c r="R40" s="117"/>
      <c r="S40" s="117"/>
    </row>
    <row r="41" spans="1:21" ht="15" customHeight="1">
      <c r="A41" s="226"/>
      <c r="B41" s="229"/>
      <c r="C41" s="96" t="s">
        <v>208</v>
      </c>
      <c r="D41" s="230"/>
      <c r="E41" s="97"/>
      <c r="F41" s="50"/>
      <c r="G41" s="127">
        <v>1</v>
      </c>
      <c r="H41" s="55">
        <v>24</v>
      </c>
      <c r="I41" s="117">
        <v>24</v>
      </c>
      <c r="J41" s="117"/>
      <c r="K41" s="117"/>
      <c r="L41" s="117"/>
      <c r="M41" s="117"/>
      <c r="N41" s="117">
        <v>24</v>
      </c>
      <c r="O41" s="216"/>
      <c r="P41" s="217"/>
      <c r="Q41" s="117"/>
      <c r="R41" s="117"/>
      <c r="S41" s="117"/>
    </row>
    <row r="42" spans="1:21" ht="61.5" customHeight="1">
      <c r="A42" s="113" t="s">
        <v>153</v>
      </c>
      <c r="B42" s="117" t="s">
        <v>188</v>
      </c>
      <c r="C42" s="89" t="s">
        <v>230</v>
      </c>
      <c r="D42" s="230"/>
      <c r="E42" s="97"/>
      <c r="F42" s="50"/>
      <c r="G42" s="127">
        <v>2</v>
      </c>
      <c r="H42" s="55">
        <v>48</v>
      </c>
      <c r="I42" s="117">
        <v>36</v>
      </c>
      <c r="J42" s="117">
        <v>12</v>
      </c>
      <c r="K42" s="117"/>
      <c r="L42" s="117"/>
      <c r="M42" s="117"/>
      <c r="N42" s="117">
        <v>48</v>
      </c>
      <c r="O42" s="213"/>
      <c r="P42" s="213"/>
      <c r="Q42" s="117"/>
      <c r="R42" s="213"/>
      <c r="S42" s="213"/>
      <c r="U42" s="143"/>
    </row>
    <row r="43" spans="1:21">
      <c r="A43" s="220" t="s">
        <v>167</v>
      </c>
      <c r="B43" s="240" t="s">
        <v>189</v>
      </c>
      <c r="C43" s="89" t="s">
        <v>212</v>
      </c>
      <c r="D43" s="230"/>
      <c r="F43" s="50"/>
      <c r="G43" s="127">
        <v>2</v>
      </c>
      <c r="H43" s="55">
        <v>48</v>
      </c>
      <c r="I43" s="117">
        <v>36</v>
      </c>
      <c r="J43" s="117">
        <v>12</v>
      </c>
      <c r="K43" s="117"/>
      <c r="L43" s="117"/>
      <c r="M43" s="117"/>
      <c r="N43" s="117">
        <v>48</v>
      </c>
      <c r="O43" s="216"/>
      <c r="P43" s="217"/>
      <c r="Q43" s="117"/>
      <c r="R43" s="117"/>
      <c r="S43" s="117"/>
    </row>
    <row r="44" spans="1:21" ht="24" customHeight="1" thickBot="1">
      <c r="A44" s="221"/>
      <c r="B44" s="241"/>
      <c r="C44" s="89" t="s">
        <v>231</v>
      </c>
      <c r="D44" s="230"/>
      <c r="E44" s="60"/>
      <c r="F44" s="50"/>
      <c r="G44" s="127">
        <v>5</v>
      </c>
      <c r="H44" s="55">
        <v>120</v>
      </c>
      <c r="I44" s="117">
        <v>96</v>
      </c>
      <c r="J44" s="117">
        <v>24</v>
      </c>
      <c r="K44" s="117"/>
      <c r="L44" s="117"/>
      <c r="M44" s="117"/>
      <c r="N44" s="117">
        <v>48</v>
      </c>
      <c r="O44" s="216">
        <v>72</v>
      </c>
      <c r="P44" s="217"/>
      <c r="Q44" s="117"/>
      <c r="R44" s="117"/>
      <c r="S44" s="117"/>
    </row>
    <row r="45" spans="1:21" ht="27" customHeight="1">
      <c r="A45" s="220" t="s">
        <v>168</v>
      </c>
      <c r="B45" s="222" t="s">
        <v>190</v>
      </c>
      <c r="C45" s="89" t="s">
        <v>223</v>
      </c>
      <c r="D45" s="230"/>
      <c r="E45" s="60"/>
      <c r="F45" s="50"/>
      <c r="G45" s="127">
        <v>4</v>
      </c>
      <c r="H45" s="55">
        <v>96</v>
      </c>
      <c r="I45" s="117">
        <v>72</v>
      </c>
      <c r="J45" s="117">
        <v>24</v>
      </c>
      <c r="K45" s="117"/>
      <c r="L45" s="117"/>
      <c r="M45" s="117"/>
      <c r="N45" s="117">
        <v>24</v>
      </c>
      <c r="O45" s="216">
        <v>72</v>
      </c>
      <c r="P45" s="217"/>
      <c r="Q45" s="117"/>
      <c r="R45" s="117"/>
      <c r="S45" s="117"/>
    </row>
    <row r="46" spans="1:21" ht="34.5" customHeight="1" thickBot="1">
      <c r="A46" s="221"/>
      <c r="B46" s="223"/>
      <c r="C46" s="89" t="s">
        <v>213</v>
      </c>
      <c r="D46" s="230"/>
      <c r="E46" s="60"/>
      <c r="F46" s="50"/>
      <c r="G46" s="127">
        <v>2</v>
      </c>
      <c r="H46" s="55">
        <v>48</v>
      </c>
      <c r="I46" s="117">
        <v>36</v>
      </c>
      <c r="J46" s="117">
        <v>12</v>
      </c>
      <c r="K46" s="117"/>
      <c r="L46" s="117"/>
      <c r="M46" s="117"/>
      <c r="N46" s="117">
        <v>12</v>
      </c>
      <c r="O46" s="216">
        <v>36</v>
      </c>
      <c r="P46" s="217"/>
      <c r="Q46" s="117"/>
      <c r="R46" s="117"/>
      <c r="S46" s="117"/>
    </row>
    <row r="47" spans="1:21" ht="27.75" customHeight="1" thickBot="1">
      <c r="A47" s="113" t="s">
        <v>191</v>
      </c>
      <c r="B47" s="144" t="s">
        <v>192</v>
      </c>
      <c r="C47" s="89" t="s">
        <v>210</v>
      </c>
      <c r="D47" s="230"/>
      <c r="E47" s="60"/>
      <c r="F47" s="50"/>
      <c r="G47" s="130">
        <v>1.5</v>
      </c>
      <c r="H47" s="118">
        <v>36</v>
      </c>
      <c r="I47" s="118"/>
      <c r="J47" s="118"/>
      <c r="K47" s="118">
        <v>36</v>
      </c>
      <c r="L47" s="118"/>
      <c r="M47" s="118"/>
      <c r="N47" s="118">
        <v>36</v>
      </c>
      <c r="O47" s="213"/>
      <c r="P47" s="213"/>
      <c r="Q47" s="117"/>
      <c r="R47" s="213"/>
      <c r="S47" s="213"/>
      <c r="T47" s="19"/>
    </row>
    <row r="48" spans="1:21" ht="36.75" customHeight="1" thickBot="1">
      <c r="A48" s="113" t="s">
        <v>193</v>
      </c>
      <c r="B48" s="144" t="s">
        <v>194</v>
      </c>
      <c r="C48" s="89" t="s">
        <v>68</v>
      </c>
      <c r="D48" s="230"/>
      <c r="E48" s="60"/>
      <c r="F48" s="50"/>
      <c r="G48" s="130">
        <v>13</v>
      </c>
      <c r="H48" s="118">
        <v>312</v>
      </c>
      <c r="I48" s="118"/>
      <c r="J48" s="118"/>
      <c r="K48" s="118">
        <v>312</v>
      </c>
      <c r="L48" s="118"/>
      <c r="M48" s="118"/>
      <c r="N48" s="118">
        <v>108</v>
      </c>
      <c r="O48" s="210">
        <v>204</v>
      </c>
      <c r="P48" s="211"/>
      <c r="Q48" s="117"/>
      <c r="R48" s="117"/>
      <c r="S48" s="117"/>
    </row>
    <row r="49" spans="1:20" ht="24.75" customHeight="1">
      <c r="A49" s="108" t="s">
        <v>195</v>
      </c>
      <c r="B49" s="145" t="s">
        <v>196</v>
      </c>
      <c r="C49" s="89" t="s">
        <v>222</v>
      </c>
      <c r="D49" s="230"/>
      <c r="E49" s="97"/>
      <c r="F49" s="50"/>
      <c r="G49" s="130">
        <v>10.5</v>
      </c>
      <c r="H49" s="118">
        <v>252</v>
      </c>
      <c r="I49" s="118"/>
      <c r="J49" s="118"/>
      <c r="K49" s="118">
        <v>252</v>
      </c>
      <c r="L49" s="118"/>
      <c r="M49" s="118"/>
      <c r="N49" s="118">
        <v>108</v>
      </c>
      <c r="O49" s="210">
        <v>144</v>
      </c>
      <c r="P49" s="211"/>
      <c r="Q49" s="117"/>
      <c r="R49" s="117"/>
      <c r="S49" s="117"/>
    </row>
    <row r="50" spans="1:20">
      <c r="A50" s="214" t="s">
        <v>217</v>
      </c>
      <c r="B50" s="214"/>
      <c r="C50" s="214"/>
      <c r="D50" s="110"/>
      <c r="E50" s="97"/>
      <c r="F50" s="50"/>
      <c r="G50" s="127"/>
      <c r="H50" s="132">
        <f>H51+H59</f>
        <v>1368</v>
      </c>
      <c r="I50" s="129"/>
      <c r="J50" s="117"/>
      <c r="K50" s="118">
        <f>K51+K59</f>
        <v>1080</v>
      </c>
      <c r="L50" s="117"/>
      <c r="M50" s="117"/>
      <c r="N50" s="117"/>
      <c r="O50" s="128"/>
      <c r="P50" s="129"/>
      <c r="Q50" s="117">
        <f>Q52+Q53+Q54+Q55+Q56+Q57+Q58+Q60</f>
        <v>648</v>
      </c>
      <c r="R50" s="117"/>
      <c r="S50" s="117">
        <f>S52+S53+S54+S55+S56+S57+S61+R62</f>
        <v>720</v>
      </c>
    </row>
    <row r="51" spans="1:20" ht="24.75" customHeight="1">
      <c r="A51" s="115" t="s">
        <v>140</v>
      </c>
      <c r="B51" s="209" t="s">
        <v>197</v>
      </c>
      <c r="C51" s="215"/>
      <c r="D51" s="50"/>
      <c r="E51" s="50"/>
      <c r="F51" s="50"/>
      <c r="G51" s="99">
        <f>G52+G53+G54+G55+G56+G57+G58</f>
        <v>30</v>
      </c>
      <c r="H51" s="100">
        <f>H52+H53+H54+H55+H56+H57+H58</f>
        <v>720</v>
      </c>
      <c r="I51" s="131">
        <f>I52+I53+I54+I55+I56</f>
        <v>168</v>
      </c>
      <c r="J51" s="118">
        <f>J52+J53+J54+J55+J56</f>
        <v>48</v>
      </c>
      <c r="K51" s="98">
        <f>K57+K58</f>
        <v>504</v>
      </c>
      <c r="L51" s="117"/>
      <c r="M51" s="117"/>
      <c r="N51" s="117"/>
      <c r="O51" s="216"/>
      <c r="P51" s="217"/>
      <c r="Q51" s="139"/>
      <c r="R51" s="139" t="e">
        <f>R55+R56+R58+#REF!+R61+R62+R53+R52+R54+#REF!+R57+R60+#REF!</f>
        <v>#REF!</v>
      </c>
      <c r="S51" s="71"/>
    </row>
    <row r="52" spans="1:20" ht="27.75" customHeight="1">
      <c r="A52" s="231" t="s">
        <v>198</v>
      </c>
      <c r="B52" s="234" t="s">
        <v>199</v>
      </c>
      <c r="C52" s="58" t="s">
        <v>211</v>
      </c>
      <c r="D52" s="235" t="s">
        <v>134</v>
      </c>
      <c r="E52" s="50"/>
      <c r="F52" s="50"/>
      <c r="G52" s="130">
        <v>2</v>
      </c>
      <c r="H52" s="55">
        <v>48</v>
      </c>
      <c r="I52" s="117">
        <v>36</v>
      </c>
      <c r="J52" s="117">
        <v>12</v>
      </c>
      <c r="K52" s="117"/>
      <c r="L52" s="117"/>
      <c r="M52" s="117"/>
      <c r="N52" s="117"/>
      <c r="O52" s="128"/>
      <c r="P52" s="129"/>
      <c r="Q52" s="138">
        <v>24</v>
      </c>
      <c r="R52" s="138">
        <v>24</v>
      </c>
      <c r="S52" s="138">
        <v>24</v>
      </c>
    </row>
    <row r="53" spans="1:20" ht="20.25" customHeight="1">
      <c r="A53" s="232"/>
      <c r="B53" s="234"/>
      <c r="C53" s="58" t="s">
        <v>223</v>
      </c>
      <c r="D53" s="212"/>
      <c r="E53" s="50"/>
      <c r="F53" s="50"/>
      <c r="G53" s="130">
        <v>1</v>
      </c>
      <c r="H53" s="55">
        <v>24</v>
      </c>
      <c r="I53" s="117">
        <v>24</v>
      </c>
      <c r="J53" s="117"/>
      <c r="K53" s="117"/>
      <c r="L53" s="117"/>
      <c r="M53" s="117"/>
      <c r="N53" s="117"/>
      <c r="O53" s="128"/>
      <c r="P53" s="129"/>
      <c r="Q53" s="138">
        <v>24</v>
      </c>
      <c r="R53" s="138"/>
      <c r="S53" s="138"/>
    </row>
    <row r="54" spans="1:20" ht="24.75" customHeight="1">
      <c r="A54" s="232"/>
      <c r="B54" s="234"/>
      <c r="C54" s="58" t="s">
        <v>215</v>
      </c>
      <c r="D54" s="212"/>
      <c r="E54" s="50"/>
      <c r="F54" s="50"/>
      <c r="G54" s="130">
        <v>2</v>
      </c>
      <c r="H54" s="55">
        <v>48</v>
      </c>
      <c r="I54" s="117">
        <v>36</v>
      </c>
      <c r="J54" s="117">
        <v>12</v>
      </c>
      <c r="K54" s="117"/>
      <c r="L54" s="117"/>
      <c r="M54" s="117"/>
      <c r="N54" s="117"/>
      <c r="O54" s="128"/>
      <c r="P54" s="129"/>
      <c r="Q54" s="138">
        <v>24</v>
      </c>
      <c r="R54" s="138"/>
      <c r="S54" s="138">
        <v>24</v>
      </c>
    </row>
    <row r="55" spans="1:20" ht="31.5" customHeight="1">
      <c r="A55" s="233"/>
      <c r="B55" s="234"/>
      <c r="C55" s="58" t="s">
        <v>213</v>
      </c>
      <c r="D55" s="212"/>
      <c r="E55" s="50"/>
      <c r="F55" s="50"/>
      <c r="G55" s="127">
        <v>1</v>
      </c>
      <c r="H55" s="55">
        <v>24</v>
      </c>
      <c r="I55" s="117">
        <v>24</v>
      </c>
      <c r="J55" s="117"/>
      <c r="K55" s="117"/>
      <c r="L55" s="117"/>
      <c r="M55" s="117"/>
      <c r="N55" s="117"/>
      <c r="O55" s="213"/>
      <c r="P55" s="213"/>
      <c r="Q55" s="138">
        <v>24</v>
      </c>
      <c r="R55" s="138"/>
      <c r="S55" s="138"/>
    </row>
    <row r="56" spans="1:20" ht="22.5" customHeight="1">
      <c r="A56" s="220" t="s">
        <v>200</v>
      </c>
      <c r="B56" s="238" t="s">
        <v>201</v>
      </c>
      <c r="C56" s="62" t="s">
        <v>209</v>
      </c>
      <c r="D56" s="212"/>
      <c r="E56" s="110"/>
      <c r="F56" s="50"/>
      <c r="G56" s="127">
        <v>3</v>
      </c>
      <c r="H56" s="55">
        <v>72</v>
      </c>
      <c r="I56" s="117">
        <v>48</v>
      </c>
      <c r="J56" s="117">
        <v>24</v>
      </c>
      <c r="K56" s="117"/>
      <c r="L56" s="117"/>
      <c r="M56" s="117"/>
      <c r="N56" s="117"/>
      <c r="O56" s="213"/>
      <c r="P56" s="213"/>
      <c r="Q56" s="138">
        <v>48</v>
      </c>
      <c r="R56" s="138"/>
      <c r="S56" s="138">
        <v>24</v>
      </c>
      <c r="T56" s="166"/>
    </row>
    <row r="57" spans="1:20">
      <c r="A57" s="237"/>
      <c r="B57" s="238"/>
      <c r="C57" s="90" t="s">
        <v>68</v>
      </c>
      <c r="D57" s="212"/>
      <c r="E57" s="110"/>
      <c r="F57" s="50"/>
      <c r="G57" s="130">
        <v>6</v>
      </c>
      <c r="H57" s="124">
        <v>144</v>
      </c>
      <c r="I57" s="118"/>
      <c r="J57" s="118"/>
      <c r="K57" s="118">
        <v>144</v>
      </c>
      <c r="L57" s="118"/>
      <c r="M57" s="118"/>
      <c r="N57" s="118"/>
      <c r="O57" s="140"/>
      <c r="P57" s="131"/>
      <c r="Q57" s="126">
        <v>96</v>
      </c>
      <c r="R57" s="126"/>
      <c r="S57" s="126">
        <v>48</v>
      </c>
      <c r="T57" s="166"/>
    </row>
    <row r="58" spans="1:20" ht="25.5" thickBot="1">
      <c r="A58" s="221"/>
      <c r="B58" s="239"/>
      <c r="C58" s="91" t="s">
        <v>224</v>
      </c>
      <c r="D58" s="236"/>
      <c r="E58" s="71"/>
      <c r="F58" s="50"/>
      <c r="G58" s="130">
        <v>15</v>
      </c>
      <c r="H58" s="124">
        <v>360</v>
      </c>
      <c r="I58" s="118"/>
      <c r="J58" s="118"/>
      <c r="K58" s="118">
        <v>360</v>
      </c>
      <c r="L58" s="118"/>
      <c r="M58" s="118"/>
      <c r="N58" s="118"/>
      <c r="O58" s="140"/>
      <c r="P58" s="131"/>
      <c r="Q58" s="126">
        <v>360</v>
      </c>
      <c r="R58" s="138"/>
      <c r="S58" s="138"/>
    </row>
    <row r="59" spans="1:20">
      <c r="A59" s="115" t="s">
        <v>141</v>
      </c>
      <c r="B59" s="209" t="s">
        <v>202</v>
      </c>
      <c r="C59" s="209"/>
      <c r="D59" s="50"/>
      <c r="E59" s="50"/>
      <c r="F59" s="50"/>
      <c r="G59" s="146">
        <f>G60+G61+G62</f>
        <v>27</v>
      </c>
      <c r="H59" s="100">
        <f>H60+H61+H62</f>
        <v>648</v>
      </c>
      <c r="I59" s="131">
        <f>I60+I61</f>
        <v>60</v>
      </c>
      <c r="J59" s="118">
        <f>J60+J61</f>
        <v>12</v>
      </c>
      <c r="K59" s="118">
        <f>K62</f>
        <v>576</v>
      </c>
      <c r="L59" s="117"/>
      <c r="M59" s="117"/>
      <c r="N59" s="118"/>
      <c r="O59" s="210"/>
      <c r="P59" s="211"/>
      <c r="Q59" s="126"/>
      <c r="R59" s="138"/>
      <c r="S59" s="138"/>
    </row>
    <row r="60" spans="1:20" ht="30.75" customHeight="1">
      <c r="A60" s="109" t="s">
        <v>159</v>
      </c>
      <c r="B60" s="72" t="s">
        <v>204</v>
      </c>
      <c r="C60" s="152" t="s">
        <v>207</v>
      </c>
      <c r="D60" s="212"/>
      <c r="E60" s="50"/>
      <c r="F60" s="50"/>
      <c r="G60" s="127">
        <v>2</v>
      </c>
      <c r="H60" s="110">
        <v>48</v>
      </c>
      <c r="I60" s="117">
        <v>36</v>
      </c>
      <c r="J60" s="117">
        <v>12</v>
      </c>
      <c r="K60" s="66"/>
      <c r="L60" s="117"/>
      <c r="M60" s="117"/>
      <c r="N60" s="117"/>
      <c r="O60" s="117"/>
      <c r="P60" s="117"/>
      <c r="Q60" s="138">
        <v>48</v>
      </c>
      <c r="R60" s="138"/>
      <c r="S60" s="138"/>
    </row>
    <row r="61" spans="1:20" ht="24.75" customHeight="1" thickBot="1">
      <c r="A61" s="113" t="s">
        <v>169</v>
      </c>
      <c r="B61" s="57" t="s">
        <v>205</v>
      </c>
      <c r="C61" s="62" t="s">
        <v>214</v>
      </c>
      <c r="D61" s="212"/>
      <c r="E61" s="50"/>
      <c r="F61" s="50"/>
      <c r="G61" s="127">
        <v>1</v>
      </c>
      <c r="H61" s="110">
        <v>24</v>
      </c>
      <c r="I61" s="117">
        <v>24</v>
      </c>
      <c r="J61" s="117"/>
      <c r="K61" s="66"/>
      <c r="L61" s="117"/>
      <c r="M61" s="117"/>
      <c r="N61" s="117"/>
      <c r="O61" s="213"/>
      <c r="P61" s="213"/>
      <c r="Q61" s="138"/>
      <c r="R61" s="138"/>
      <c r="S61" s="138">
        <v>24</v>
      </c>
    </row>
    <row r="62" spans="1:20" ht="23.25" customHeight="1">
      <c r="A62" s="111" t="s">
        <v>203</v>
      </c>
      <c r="B62" s="112" t="s">
        <v>206</v>
      </c>
      <c r="C62" s="153" t="s">
        <v>225</v>
      </c>
      <c r="D62" s="212"/>
      <c r="E62" s="50"/>
      <c r="F62" s="50"/>
      <c r="G62" s="141" t="s">
        <v>232</v>
      </c>
      <c r="H62" s="124">
        <v>576</v>
      </c>
      <c r="I62" s="118"/>
      <c r="J62" s="118"/>
      <c r="K62" s="118">
        <v>576</v>
      </c>
      <c r="L62" s="118"/>
      <c r="M62" s="118"/>
      <c r="N62" s="118"/>
      <c r="O62" s="118"/>
      <c r="P62" s="118"/>
      <c r="Q62" s="126"/>
      <c r="R62" s="205">
        <v>576</v>
      </c>
      <c r="S62" s="218"/>
    </row>
    <row r="63" spans="1:20">
      <c r="A63" s="106" t="s">
        <v>142</v>
      </c>
      <c r="B63" s="204" t="s">
        <v>3</v>
      </c>
      <c r="C63" s="204"/>
      <c r="D63" s="51"/>
      <c r="E63" s="51"/>
      <c r="F63" s="51"/>
      <c r="G63" s="133">
        <v>6</v>
      </c>
      <c r="H63" s="134">
        <f>M63+O63+R63</f>
        <v>144</v>
      </c>
      <c r="I63" s="135"/>
      <c r="J63" s="136"/>
      <c r="K63" s="136"/>
      <c r="L63" s="136"/>
      <c r="M63" s="136">
        <v>72</v>
      </c>
      <c r="N63" s="136"/>
      <c r="O63" s="219">
        <v>36</v>
      </c>
      <c r="P63" s="219"/>
      <c r="Q63" s="136"/>
      <c r="R63" s="219">
        <v>36</v>
      </c>
      <c r="S63" s="219"/>
    </row>
    <row r="64" spans="1:20">
      <c r="A64" s="106" t="s">
        <v>143</v>
      </c>
      <c r="B64" s="204" t="s">
        <v>2</v>
      </c>
      <c r="C64" s="204"/>
      <c r="D64" s="51"/>
      <c r="E64" s="51"/>
      <c r="F64" s="51"/>
      <c r="G64" s="137">
        <v>1.5</v>
      </c>
      <c r="H64" s="137">
        <f>R64</f>
        <v>36</v>
      </c>
      <c r="I64" s="126"/>
      <c r="J64" s="138"/>
      <c r="K64" s="138"/>
      <c r="L64" s="138"/>
      <c r="M64" s="138" t="s">
        <v>116</v>
      </c>
      <c r="N64" s="138"/>
      <c r="O64" s="208" t="s">
        <v>1</v>
      </c>
      <c r="P64" s="208"/>
      <c r="Q64" s="138"/>
      <c r="R64" s="208">
        <v>36</v>
      </c>
      <c r="S64" s="208"/>
    </row>
    <row r="65" spans="1:20">
      <c r="A65" s="106"/>
      <c r="B65" s="204" t="s">
        <v>144</v>
      </c>
      <c r="C65" s="204"/>
      <c r="D65" s="116"/>
      <c r="E65" s="116"/>
      <c r="F65" s="116"/>
      <c r="G65" s="137">
        <v>180</v>
      </c>
      <c r="H65" s="137">
        <f>H64+H63+H35+H22+H8</f>
        <v>4320</v>
      </c>
      <c r="I65" s="126"/>
      <c r="J65" s="126"/>
      <c r="K65" s="126"/>
      <c r="L65" s="207">
        <f>M63+L8+M8+M47</f>
        <v>1440</v>
      </c>
      <c r="M65" s="207"/>
      <c r="N65" s="207">
        <f>O63+N22+O22+N35+O35+O20</f>
        <v>1440</v>
      </c>
      <c r="O65" s="207"/>
      <c r="P65" s="207"/>
      <c r="Q65" s="207">
        <f>R64+R63+Q50+S50</f>
        <v>1440</v>
      </c>
      <c r="R65" s="207"/>
      <c r="S65" s="207"/>
    </row>
    <row r="66" spans="1:20">
      <c r="A66" s="106" t="s">
        <v>73</v>
      </c>
      <c r="B66" s="204" t="s">
        <v>145</v>
      </c>
      <c r="C66" s="204"/>
      <c r="D66" s="116"/>
      <c r="E66" s="116"/>
      <c r="F66" s="116"/>
      <c r="G66" s="137"/>
      <c r="H66" s="137">
        <f>L66+N66+Q66</f>
        <v>300</v>
      </c>
      <c r="I66" s="139"/>
      <c r="J66" s="139"/>
      <c r="K66" s="139"/>
      <c r="L66" s="205">
        <v>100</v>
      </c>
      <c r="M66" s="206"/>
      <c r="N66" s="207">
        <v>100</v>
      </c>
      <c r="O66" s="207"/>
      <c r="P66" s="207"/>
      <c r="Q66" s="207">
        <v>100</v>
      </c>
      <c r="R66" s="207"/>
      <c r="S66" s="207"/>
    </row>
    <row r="67" spans="1:20">
      <c r="A67" s="106" t="s">
        <v>75</v>
      </c>
      <c r="B67" s="204" t="s">
        <v>76</v>
      </c>
      <c r="C67" s="204"/>
      <c r="D67" s="116"/>
      <c r="E67" s="116"/>
      <c r="F67" s="116"/>
      <c r="G67" s="137"/>
      <c r="H67" s="137">
        <f>L67+N67+Q67</f>
        <v>336</v>
      </c>
      <c r="I67" s="139"/>
      <c r="J67" s="139"/>
      <c r="K67" s="139"/>
      <c r="L67" s="205">
        <v>144</v>
      </c>
      <c r="M67" s="206"/>
      <c r="N67" s="207">
        <v>120</v>
      </c>
      <c r="O67" s="207"/>
      <c r="P67" s="207"/>
      <c r="Q67" s="207">
        <v>72</v>
      </c>
      <c r="R67" s="207"/>
      <c r="S67" s="207"/>
    </row>
    <row r="68" spans="1:20">
      <c r="A68" s="106"/>
      <c r="B68" s="204" t="s">
        <v>146</v>
      </c>
      <c r="C68" s="204"/>
      <c r="D68" s="116"/>
      <c r="E68" s="116"/>
      <c r="F68" s="116"/>
      <c r="G68" s="137"/>
      <c r="H68" s="137">
        <f>H67+H66+H65</f>
        <v>4956</v>
      </c>
      <c r="I68" s="139"/>
      <c r="J68" s="139"/>
      <c r="K68" s="139"/>
      <c r="L68" s="205">
        <f>SUM(L65:L67)</f>
        <v>1684</v>
      </c>
      <c r="M68" s="206"/>
      <c r="N68" s="207">
        <f>SUM(N65:N67)</f>
        <v>1660</v>
      </c>
      <c r="O68" s="207"/>
      <c r="P68" s="207"/>
      <c r="Q68" s="207">
        <f>SUM(Q65:Q67)</f>
        <v>1612</v>
      </c>
      <c r="R68" s="207"/>
      <c r="S68" s="207"/>
      <c r="T68">
        <f>SUM(L68:S68)</f>
        <v>4956</v>
      </c>
    </row>
    <row r="69" spans="1:20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</row>
    <row r="70" spans="1:20">
      <c r="B70" s="4" t="s">
        <v>147</v>
      </c>
    </row>
  </sheetData>
  <mergeCells count="195">
    <mergeCell ref="A1:T1"/>
    <mergeCell ref="A2:N2"/>
    <mergeCell ref="A3:A6"/>
    <mergeCell ref="B3:C6"/>
    <mergeCell ref="D3:F3"/>
    <mergeCell ref="G3:G6"/>
    <mergeCell ref="H3:K3"/>
    <mergeCell ref="L3:S3"/>
    <mergeCell ref="D4:D6"/>
    <mergeCell ref="E4:E6"/>
    <mergeCell ref="O6:P6"/>
    <mergeCell ref="R6:S6"/>
    <mergeCell ref="B7:C7"/>
    <mergeCell ref="O7:P7"/>
    <mergeCell ref="R7:S7"/>
    <mergeCell ref="B8:C8"/>
    <mergeCell ref="O8:P8"/>
    <mergeCell ref="R8:S8"/>
    <mergeCell ref="F4:F6"/>
    <mergeCell ref="H4:H6"/>
    <mergeCell ref="I4:K4"/>
    <mergeCell ref="L4:M4"/>
    <mergeCell ref="N4:O4"/>
    <mergeCell ref="P4:R4"/>
    <mergeCell ref="I5:I6"/>
    <mergeCell ref="J5:J6"/>
    <mergeCell ref="K5:K6"/>
    <mergeCell ref="L5:S5"/>
    <mergeCell ref="B11:C11"/>
    <mergeCell ref="O11:P11"/>
    <mergeCell ref="R11:S11"/>
    <mergeCell ref="B12:C12"/>
    <mergeCell ref="O12:P12"/>
    <mergeCell ref="R12:S12"/>
    <mergeCell ref="B9:C9"/>
    <mergeCell ref="O9:P9"/>
    <mergeCell ref="R9:S9"/>
    <mergeCell ref="B10:C10"/>
    <mergeCell ref="O10:P10"/>
    <mergeCell ref="R10:S10"/>
    <mergeCell ref="B15:C15"/>
    <mergeCell ref="O15:P15"/>
    <mergeCell ref="R15:S15"/>
    <mergeCell ref="B16:C16"/>
    <mergeCell ref="O16:P16"/>
    <mergeCell ref="R16:S16"/>
    <mergeCell ref="B13:C13"/>
    <mergeCell ref="O13:P13"/>
    <mergeCell ref="R13:S13"/>
    <mergeCell ref="B14:C14"/>
    <mergeCell ref="O14:P14"/>
    <mergeCell ref="R14:S14"/>
    <mergeCell ref="B21:C21"/>
    <mergeCell ref="O21:P21"/>
    <mergeCell ref="R21:S21"/>
    <mergeCell ref="B22:C22"/>
    <mergeCell ref="O22:P22"/>
    <mergeCell ref="R22:S22"/>
    <mergeCell ref="B17:C17"/>
    <mergeCell ref="B18:C18"/>
    <mergeCell ref="B19:C19"/>
    <mergeCell ref="O19:P19"/>
    <mergeCell ref="R19:S19"/>
    <mergeCell ref="B20:C20"/>
    <mergeCell ref="O20:P20"/>
    <mergeCell ref="R20:S20"/>
    <mergeCell ref="B23:C23"/>
    <mergeCell ref="O23:P23"/>
    <mergeCell ref="C24:C25"/>
    <mergeCell ref="D24:D25"/>
    <mergeCell ref="E24:E25"/>
    <mergeCell ref="F24:F25"/>
    <mergeCell ref="G24:G25"/>
    <mergeCell ref="H24:H25"/>
    <mergeCell ref="I24:I25"/>
    <mergeCell ref="J24:J25"/>
    <mergeCell ref="O27:P27"/>
    <mergeCell ref="R27:S27"/>
    <mergeCell ref="O28:P28"/>
    <mergeCell ref="R28:S28"/>
    <mergeCell ref="B29:C29"/>
    <mergeCell ref="O29:P29"/>
    <mergeCell ref="N24:N25"/>
    <mergeCell ref="O24:P25"/>
    <mergeCell ref="Q24:Q25"/>
    <mergeCell ref="R24:S25"/>
    <mergeCell ref="B26:C26"/>
    <mergeCell ref="O26:P26"/>
    <mergeCell ref="O30:P31"/>
    <mergeCell ref="Q30:Q31"/>
    <mergeCell ref="R30:S31"/>
    <mergeCell ref="C32:C33"/>
    <mergeCell ref="D32:D33"/>
    <mergeCell ref="E32:E33"/>
    <mergeCell ref="F32:F33"/>
    <mergeCell ref="G32:G33"/>
    <mergeCell ref="H32:H33"/>
    <mergeCell ref="I32:I33"/>
    <mergeCell ref="I30:I31"/>
    <mergeCell ref="J30:J31"/>
    <mergeCell ref="K30:K31"/>
    <mergeCell ref="L30:L31"/>
    <mergeCell ref="M30:M31"/>
    <mergeCell ref="N30:N31"/>
    <mergeCell ref="C30:C31"/>
    <mergeCell ref="D30:D31"/>
    <mergeCell ref="E30:E31"/>
    <mergeCell ref="F30:F31"/>
    <mergeCell ref="G30:G31"/>
    <mergeCell ref="H30:H31"/>
    <mergeCell ref="Q32:Q33"/>
    <mergeCell ref="R32:R33"/>
    <mergeCell ref="O34:P34"/>
    <mergeCell ref="R34:S34"/>
    <mergeCell ref="A35:A37"/>
    <mergeCell ref="B35:C37"/>
    <mergeCell ref="D35:D37"/>
    <mergeCell ref="E35:E37"/>
    <mergeCell ref="F35:F37"/>
    <mergeCell ref="G35:G37"/>
    <mergeCell ref="J32:J33"/>
    <mergeCell ref="K32:K33"/>
    <mergeCell ref="L32:L33"/>
    <mergeCell ref="M32:M33"/>
    <mergeCell ref="N32:N33"/>
    <mergeCell ref="O32:P33"/>
    <mergeCell ref="R39:S39"/>
    <mergeCell ref="O41:P41"/>
    <mergeCell ref="O42:P42"/>
    <mergeCell ref="R42:S42"/>
    <mergeCell ref="A43:A44"/>
    <mergeCell ref="B43:B44"/>
    <mergeCell ref="N35:N37"/>
    <mergeCell ref="O35:P37"/>
    <mergeCell ref="Q35:Q37"/>
    <mergeCell ref="R35:S37"/>
    <mergeCell ref="B38:C38"/>
    <mergeCell ref="O38:P38"/>
    <mergeCell ref="H35:H37"/>
    <mergeCell ref="I35:I37"/>
    <mergeCell ref="J35:J37"/>
    <mergeCell ref="K35:K37"/>
    <mergeCell ref="L35:L37"/>
    <mergeCell ref="M35:M37"/>
    <mergeCell ref="O43:P43"/>
    <mergeCell ref="O44:P44"/>
    <mergeCell ref="A45:A46"/>
    <mergeCell ref="B45:B46"/>
    <mergeCell ref="O45:P45"/>
    <mergeCell ref="O46:P46"/>
    <mergeCell ref="A39:A41"/>
    <mergeCell ref="B39:B41"/>
    <mergeCell ref="D39:D49"/>
    <mergeCell ref="O39:P39"/>
    <mergeCell ref="A52:A55"/>
    <mergeCell ref="B52:B55"/>
    <mergeCell ref="D52:D58"/>
    <mergeCell ref="O55:P55"/>
    <mergeCell ref="A56:A58"/>
    <mergeCell ref="B56:B58"/>
    <mergeCell ref="O56:P56"/>
    <mergeCell ref="O47:P47"/>
    <mergeCell ref="R47:S47"/>
    <mergeCell ref="O48:P48"/>
    <mergeCell ref="O49:P49"/>
    <mergeCell ref="A50:C50"/>
    <mergeCell ref="B51:C51"/>
    <mergeCell ref="O51:P51"/>
    <mergeCell ref="R62:S62"/>
    <mergeCell ref="B63:C63"/>
    <mergeCell ref="O63:P63"/>
    <mergeCell ref="R63:S63"/>
    <mergeCell ref="B64:C64"/>
    <mergeCell ref="O64:P64"/>
    <mergeCell ref="R64:S64"/>
    <mergeCell ref="B59:C59"/>
    <mergeCell ref="O59:P59"/>
    <mergeCell ref="D60:D62"/>
    <mergeCell ref="O61:P61"/>
    <mergeCell ref="B67:C67"/>
    <mergeCell ref="L67:M67"/>
    <mergeCell ref="N67:P67"/>
    <mergeCell ref="Q67:S67"/>
    <mergeCell ref="B68:C68"/>
    <mergeCell ref="L68:M68"/>
    <mergeCell ref="N68:P68"/>
    <mergeCell ref="Q68:S68"/>
    <mergeCell ref="B65:C65"/>
    <mergeCell ref="L65:M65"/>
    <mergeCell ref="N65:P65"/>
    <mergeCell ref="Q65:S65"/>
    <mergeCell ref="B66:C66"/>
    <mergeCell ref="L66:M66"/>
    <mergeCell ref="N66:P66"/>
    <mergeCell ref="Q66:S66"/>
  </mergeCells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57"/>
  <sheetViews>
    <sheetView topLeftCell="A28" workbookViewId="0">
      <selection activeCell="F33" sqref="F33"/>
    </sheetView>
  </sheetViews>
  <sheetFormatPr defaultRowHeight="15"/>
  <cols>
    <col min="1" max="1" width="6.42578125" customWidth="1"/>
    <col min="2" max="2" width="12.85546875" customWidth="1"/>
    <col min="3" max="3" width="18.28515625" customWidth="1"/>
    <col min="4" max="5" width="7.140625" customWidth="1"/>
    <col min="6" max="6" width="6.140625" customWidth="1"/>
    <col min="7" max="7" width="8" customWidth="1"/>
    <col min="8" max="8" width="2.5703125" customWidth="1"/>
    <col min="9" max="9" width="2.42578125" customWidth="1"/>
    <col min="10" max="10" width="2.85546875" customWidth="1"/>
    <col min="11" max="11" width="2.5703125" customWidth="1"/>
    <col min="12" max="14" width="2.42578125" customWidth="1"/>
    <col min="15" max="15" width="4.140625" customWidth="1"/>
    <col min="16" max="17" width="2.42578125" customWidth="1"/>
    <col min="18" max="20" width="2.5703125" customWidth="1"/>
    <col min="21" max="21" width="2.7109375" customWidth="1"/>
    <col min="22" max="22" width="2.5703125" customWidth="1"/>
    <col min="23" max="23" width="2.42578125" customWidth="1"/>
    <col min="24" max="24" width="4.85546875" customWidth="1"/>
    <col min="25" max="25" width="2.42578125" customWidth="1"/>
    <col min="26" max="26" width="2.7109375" customWidth="1"/>
    <col min="27" max="27" width="2.5703125" customWidth="1"/>
    <col min="28" max="29" width="2.42578125" customWidth="1"/>
    <col min="30" max="30" width="2.7109375" customWidth="1"/>
    <col min="31" max="31" width="5.28515625" customWidth="1"/>
    <col min="32" max="32" width="5.85546875" customWidth="1"/>
    <col min="33" max="33" width="18.7109375" customWidth="1"/>
  </cols>
  <sheetData>
    <row r="1" spans="1:32">
      <c r="A1" s="28" t="s">
        <v>219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15.75" customHeight="1">
      <c r="A2" s="325" t="s">
        <v>4</v>
      </c>
      <c r="B2" s="328" t="s">
        <v>170</v>
      </c>
      <c r="C2" s="329"/>
      <c r="D2" s="316" t="s">
        <v>5</v>
      </c>
      <c r="E2" s="324"/>
      <c r="F2" s="324"/>
      <c r="G2" s="317"/>
      <c r="H2" s="316" t="s">
        <v>6</v>
      </c>
      <c r="I2" s="324"/>
      <c r="J2" s="324"/>
      <c r="K2" s="324"/>
      <c r="L2" s="324"/>
      <c r="M2" s="324"/>
      <c r="N2" s="324"/>
      <c r="O2" s="317"/>
      <c r="P2" s="316" t="s">
        <v>7</v>
      </c>
      <c r="Q2" s="324"/>
      <c r="R2" s="324"/>
      <c r="S2" s="324"/>
      <c r="T2" s="324"/>
      <c r="U2" s="324"/>
      <c r="V2" s="324"/>
      <c r="W2" s="324"/>
      <c r="X2" s="317"/>
      <c r="Y2" s="316" t="s">
        <v>8</v>
      </c>
      <c r="Z2" s="324"/>
      <c r="AA2" s="324"/>
      <c r="AB2" s="324"/>
      <c r="AC2" s="324"/>
      <c r="AD2" s="324"/>
      <c r="AE2" s="317"/>
      <c r="AF2" s="325" t="s">
        <v>9</v>
      </c>
    </row>
    <row r="3" spans="1:32" ht="13.5" customHeight="1">
      <c r="A3" s="326"/>
      <c r="B3" s="330"/>
      <c r="C3" s="331"/>
      <c r="D3" s="325" t="s">
        <v>10</v>
      </c>
      <c r="E3" s="316" t="s">
        <v>11</v>
      </c>
      <c r="F3" s="324"/>
      <c r="G3" s="317"/>
      <c r="H3" s="316" t="s">
        <v>12</v>
      </c>
      <c r="I3" s="324"/>
      <c r="J3" s="324"/>
      <c r="K3" s="324"/>
      <c r="L3" s="324"/>
      <c r="M3" s="324"/>
      <c r="N3" s="317"/>
      <c r="O3" s="325" t="s">
        <v>13</v>
      </c>
      <c r="P3" s="316" t="s">
        <v>12</v>
      </c>
      <c r="Q3" s="324"/>
      <c r="R3" s="324"/>
      <c r="S3" s="324"/>
      <c r="T3" s="324"/>
      <c r="U3" s="324"/>
      <c r="V3" s="324"/>
      <c r="W3" s="317"/>
      <c r="X3" s="325" t="s">
        <v>13</v>
      </c>
      <c r="Y3" s="316" t="s">
        <v>12</v>
      </c>
      <c r="Z3" s="324"/>
      <c r="AA3" s="324"/>
      <c r="AB3" s="324"/>
      <c r="AC3" s="324"/>
      <c r="AD3" s="317"/>
      <c r="AE3" s="325" t="s">
        <v>13</v>
      </c>
      <c r="AF3" s="326"/>
    </row>
    <row r="4" spans="1:32" ht="13.5" customHeight="1">
      <c r="A4" s="326"/>
      <c r="B4" s="330"/>
      <c r="C4" s="331"/>
      <c r="D4" s="326"/>
      <c r="E4" s="325" t="s">
        <v>14</v>
      </c>
      <c r="F4" s="325" t="s">
        <v>15</v>
      </c>
      <c r="G4" s="325" t="s">
        <v>16</v>
      </c>
      <c r="H4" s="316" t="s">
        <v>17</v>
      </c>
      <c r="I4" s="324"/>
      <c r="J4" s="317"/>
      <c r="K4" s="316" t="s">
        <v>18</v>
      </c>
      <c r="L4" s="324"/>
      <c r="M4" s="324"/>
      <c r="N4" s="317"/>
      <c r="O4" s="326"/>
      <c r="P4" s="316" t="s">
        <v>19</v>
      </c>
      <c r="Q4" s="324"/>
      <c r="R4" s="324"/>
      <c r="S4" s="317"/>
      <c r="T4" s="316" t="s">
        <v>18</v>
      </c>
      <c r="U4" s="324"/>
      <c r="V4" s="324"/>
      <c r="W4" s="317"/>
      <c r="X4" s="326"/>
      <c r="Y4" s="316" t="s">
        <v>19</v>
      </c>
      <c r="Z4" s="324"/>
      <c r="AA4" s="317"/>
      <c r="AB4" s="316" t="s">
        <v>18</v>
      </c>
      <c r="AC4" s="324"/>
      <c r="AD4" s="317"/>
      <c r="AE4" s="326"/>
      <c r="AF4" s="326"/>
    </row>
    <row r="5" spans="1:32" ht="14.25" customHeight="1">
      <c r="A5" s="326"/>
      <c r="B5" s="330"/>
      <c r="C5" s="331"/>
      <c r="D5" s="326"/>
      <c r="E5" s="326"/>
      <c r="F5" s="326"/>
      <c r="G5" s="326"/>
      <c r="H5" s="316" t="s">
        <v>20</v>
      </c>
      <c r="I5" s="324"/>
      <c r="J5" s="324"/>
      <c r="K5" s="324"/>
      <c r="L5" s="324"/>
      <c r="M5" s="324"/>
      <c r="N5" s="317"/>
      <c r="O5" s="326"/>
      <c r="P5" s="316" t="s">
        <v>20</v>
      </c>
      <c r="Q5" s="324"/>
      <c r="R5" s="324"/>
      <c r="S5" s="324"/>
      <c r="T5" s="324"/>
      <c r="U5" s="324"/>
      <c r="V5" s="324"/>
      <c r="W5" s="317"/>
      <c r="X5" s="326"/>
      <c r="Y5" s="316" t="s">
        <v>20</v>
      </c>
      <c r="Z5" s="324"/>
      <c r="AA5" s="324"/>
      <c r="AB5" s="324"/>
      <c r="AC5" s="324"/>
      <c r="AD5" s="317"/>
      <c r="AE5" s="326"/>
      <c r="AF5" s="326"/>
    </row>
    <row r="6" spans="1:32">
      <c r="A6" s="327"/>
      <c r="B6" s="332"/>
      <c r="C6" s="333"/>
      <c r="D6" s="327"/>
      <c r="E6" s="327"/>
      <c r="F6" s="327"/>
      <c r="G6" s="327"/>
      <c r="H6" s="33">
        <v>2</v>
      </c>
      <c r="I6" s="33">
        <v>10</v>
      </c>
      <c r="J6" s="33">
        <v>6</v>
      </c>
      <c r="K6" s="33">
        <v>10</v>
      </c>
      <c r="L6" s="34">
        <v>9</v>
      </c>
      <c r="M6" s="34">
        <v>1</v>
      </c>
      <c r="N6" s="33">
        <v>2</v>
      </c>
      <c r="O6" s="327"/>
      <c r="P6" s="33">
        <v>2</v>
      </c>
      <c r="Q6" s="33">
        <v>1</v>
      </c>
      <c r="R6" s="33">
        <v>3</v>
      </c>
      <c r="S6" s="33">
        <v>12</v>
      </c>
      <c r="T6" s="33">
        <v>8</v>
      </c>
      <c r="U6" s="33">
        <v>4</v>
      </c>
      <c r="V6" s="33">
        <v>9</v>
      </c>
      <c r="W6" s="33">
        <v>1</v>
      </c>
      <c r="X6" s="327"/>
      <c r="Y6" s="33">
        <v>2</v>
      </c>
      <c r="Z6" s="33">
        <v>10</v>
      </c>
      <c r="AA6" s="33">
        <v>6</v>
      </c>
      <c r="AB6" s="33">
        <v>4</v>
      </c>
      <c r="AC6" s="33">
        <v>16</v>
      </c>
      <c r="AD6" s="33">
        <v>2</v>
      </c>
      <c r="AE6" s="327"/>
      <c r="AF6" s="327"/>
    </row>
    <row r="7" spans="1:32" ht="12.75" customHeight="1">
      <c r="A7" s="33" t="s">
        <v>21</v>
      </c>
      <c r="B7" s="277" t="s">
        <v>22</v>
      </c>
      <c r="C7" s="278"/>
      <c r="D7" s="33">
        <v>1368</v>
      </c>
      <c r="E7" s="33">
        <v>1092</v>
      </c>
      <c r="F7" s="33">
        <v>276</v>
      </c>
      <c r="G7" s="33"/>
      <c r="H7" s="33"/>
      <c r="I7" s="33"/>
      <c r="J7" s="33"/>
      <c r="K7" s="33"/>
      <c r="L7" s="33"/>
      <c r="M7" s="33"/>
      <c r="N7" s="33"/>
      <c r="O7" s="33">
        <f>O8+O9+O10+O11+O12+O13+O14+O15+O16+O17+O18+O19+O20</f>
        <v>1368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>
        <v>0</v>
      </c>
      <c r="AF7" s="33"/>
    </row>
    <row r="8" spans="1:32" ht="10.5" customHeight="1">
      <c r="A8" s="35" t="s">
        <v>23</v>
      </c>
      <c r="B8" s="271" t="s">
        <v>24</v>
      </c>
      <c r="C8" s="272"/>
      <c r="D8" s="35">
        <v>72</v>
      </c>
      <c r="E8" s="35">
        <v>72</v>
      </c>
      <c r="F8" s="35"/>
      <c r="G8" s="35"/>
      <c r="H8" s="35">
        <v>1</v>
      </c>
      <c r="I8" s="35">
        <v>2</v>
      </c>
      <c r="J8" s="35">
        <v>2</v>
      </c>
      <c r="K8" s="35">
        <v>2</v>
      </c>
      <c r="L8" s="35">
        <v>2</v>
      </c>
      <c r="M8" s="35"/>
      <c r="N8" s="35"/>
      <c r="O8" s="35">
        <f>H8*H6+I6*I8+J8*J6+K6*K8+L8*L6+M8*M6</f>
        <v>72</v>
      </c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 t="s">
        <v>25</v>
      </c>
    </row>
    <row r="9" spans="1:32" ht="11.25" customHeight="1">
      <c r="A9" s="35" t="s">
        <v>26</v>
      </c>
      <c r="B9" s="271" t="s">
        <v>27</v>
      </c>
      <c r="C9" s="272"/>
      <c r="D9" s="35">
        <v>72</v>
      </c>
      <c r="E9" s="35">
        <v>72</v>
      </c>
      <c r="F9" s="35"/>
      <c r="G9" s="35"/>
      <c r="H9" s="35">
        <v>1</v>
      </c>
      <c r="I9" s="35">
        <v>2</v>
      </c>
      <c r="J9" s="35">
        <v>2</v>
      </c>
      <c r="K9" s="35">
        <v>2</v>
      </c>
      <c r="L9" s="35">
        <v>2</v>
      </c>
      <c r="M9" s="35"/>
      <c r="N9" s="35"/>
      <c r="O9" s="35">
        <f>H9*H6+I6*I9+J9*J6+K9*K6+L6*L9</f>
        <v>72</v>
      </c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</row>
    <row r="10" spans="1:32" ht="10.5" customHeight="1">
      <c r="A10" s="35" t="s">
        <v>28</v>
      </c>
      <c r="B10" s="271" t="s">
        <v>29</v>
      </c>
      <c r="C10" s="272"/>
      <c r="D10" s="35">
        <v>96</v>
      </c>
      <c r="E10" s="35">
        <v>96</v>
      </c>
      <c r="F10" s="35"/>
      <c r="G10" s="35"/>
      <c r="H10" s="35">
        <v>3</v>
      </c>
      <c r="I10" s="35">
        <v>3</v>
      </c>
      <c r="J10" s="35">
        <v>2</v>
      </c>
      <c r="K10" s="35">
        <v>3</v>
      </c>
      <c r="L10" s="35">
        <v>2</v>
      </c>
      <c r="M10" s="35"/>
      <c r="N10" s="35"/>
      <c r="O10" s="35">
        <f>H10*H6+I6*I10+J10*J6+K10*K6+L6*L10</f>
        <v>96</v>
      </c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 t="s">
        <v>25</v>
      </c>
    </row>
    <row r="11" spans="1:32" ht="9.75" customHeight="1">
      <c r="A11" s="35" t="s">
        <v>30</v>
      </c>
      <c r="B11" s="271" t="s">
        <v>31</v>
      </c>
      <c r="C11" s="272"/>
      <c r="D11" s="35">
        <v>96</v>
      </c>
      <c r="E11" s="35">
        <v>96</v>
      </c>
      <c r="F11" s="35"/>
      <c r="G11" s="35"/>
      <c r="H11" s="35">
        <v>3</v>
      </c>
      <c r="I11" s="35">
        <v>3</v>
      </c>
      <c r="J11" s="35">
        <v>2</v>
      </c>
      <c r="K11" s="35">
        <v>3</v>
      </c>
      <c r="L11" s="35">
        <v>2</v>
      </c>
      <c r="M11" s="35"/>
      <c r="N11" s="35"/>
      <c r="O11" s="35">
        <f>H11*H6+I6*I11+J11*J6+K11*K6+L6*L11</f>
        <v>96</v>
      </c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 t="s">
        <v>32</v>
      </c>
    </row>
    <row r="12" spans="1:32" ht="9.75" customHeight="1">
      <c r="A12" s="35" t="s">
        <v>33</v>
      </c>
      <c r="B12" s="271" t="s">
        <v>34</v>
      </c>
      <c r="C12" s="272"/>
      <c r="D12" s="35">
        <v>96</v>
      </c>
      <c r="E12" s="35">
        <v>96</v>
      </c>
      <c r="F12" s="35"/>
      <c r="G12" s="35"/>
      <c r="H12" s="35">
        <v>3</v>
      </c>
      <c r="I12" s="35">
        <v>3</v>
      </c>
      <c r="J12" s="35">
        <v>2</v>
      </c>
      <c r="K12" s="35">
        <v>3</v>
      </c>
      <c r="L12" s="35">
        <v>2</v>
      </c>
      <c r="M12" s="35"/>
      <c r="N12" s="35"/>
      <c r="O12" s="35">
        <f>H12*H6+I6*I12+J12*J6+K12*K6+L6*L12</f>
        <v>96</v>
      </c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 t="s">
        <v>35</v>
      </c>
    </row>
    <row r="13" spans="1:32" ht="9.75" customHeight="1">
      <c r="A13" s="35" t="s">
        <v>36</v>
      </c>
      <c r="B13" s="271" t="s">
        <v>37</v>
      </c>
      <c r="C13" s="272"/>
      <c r="D13" s="35">
        <v>72</v>
      </c>
      <c r="E13" s="35">
        <v>72</v>
      </c>
      <c r="F13" s="35"/>
      <c r="G13" s="35"/>
      <c r="H13" s="35">
        <v>1</v>
      </c>
      <c r="I13" s="35">
        <v>2</v>
      </c>
      <c r="J13" s="35">
        <v>2</v>
      </c>
      <c r="K13" s="35">
        <v>2</v>
      </c>
      <c r="L13" s="35">
        <v>2</v>
      </c>
      <c r="M13" s="35"/>
      <c r="N13" s="35"/>
      <c r="O13" s="35">
        <f>H13*H6+I6*I13+J13*J6+K13*K6+L6*L13</f>
        <v>72</v>
      </c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</row>
    <row r="14" spans="1:32" ht="10.5" customHeight="1">
      <c r="A14" s="35" t="s">
        <v>38</v>
      </c>
      <c r="B14" s="271" t="s">
        <v>39</v>
      </c>
      <c r="C14" s="272"/>
      <c r="D14" s="35">
        <v>192</v>
      </c>
      <c r="E14" s="35">
        <v>192</v>
      </c>
      <c r="F14" s="35"/>
      <c r="G14" s="35"/>
      <c r="H14" s="35">
        <v>4</v>
      </c>
      <c r="I14" s="35">
        <v>5</v>
      </c>
      <c r="J14" s="35">
        <v>5</v>
      </c>
      <c r="K14" s="35">
        <v>5</v>
      </c>
      <c r="L14" s="35">
        <v>6</v>
      </c>
      <c r="M14" s="35"/>
      <c r="N14" s="35"/>
      <c r="O14" s="35">
        <f>H14*H6+I6*I14+J14*J6+K14*K6+L6*L14</f>
        <v>192</v>
      </c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 t="s">
        <v>25</v>
      </c>
    </row>
    <row r="15" spans="1:32" ht="11.25" customHeight="1">
      <c r="A15" s="35" t="s">
        <v>40</v>
      </c>
      <c r="B15" s="274" t="s">
        <v>41</v>
      </c>
      <c r="C15" s="275"/>
      <c r="D15" s="35">
        <v>72</v>
      </c>
      <c r="E15" s="35">
        <v>48</v>
      </c>
      <c r="F15" s="35">
        <v>24</v>
      </c>
      <c r="G15" s="35"/>
      <c r="H15" s="35">
        <v>3</v>
      </c>
      <c r="I15" s="35">
        <v>2</v>
      </c>
      <c r="J15" s="35">
        <v>3</v>
      </c>
      <c r="K15" s="35">
        <v>1</v>
      </c>
      <c r="L15" s="35">
        <v>2</v>
      </c>
      <c r="M15" s="35"/>
      <c r="N15" s="35"/>
      <c r="O15" s="35">
        <f>H15*H6+I6*I15+J15*J6+K15*K6+L6*L15</f>
        <v>72</v>
      </c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</row>
    <row r="16" spans="1:32" ht="10.5" customHeight="1">
      <c r="A16" s="35" t="s">
        <v>173</v>
      </c>
      <c r="B16" s="271" t="s">
        <v>43</v>
      </c>
      <c r="C16" s="272"/>
      <c r="D16" s="35">
        <v>144</v>
      </c>
      <c r="E16" s="35">
        <v>96</v>
      </c>
      <c r="F16" s="35">
        <v>48</v>
      </c>
      <c r="G16" s="35"/>
      <c r="H16" s="35">
        <v>5</v>
      </c>
      <c r="I16" s="35">
        <v>4</v>
      </c>
      <c r="J16" s="35">
        <v>3</v>
      </c>
      <c r="K16" s="35">
        <v>4</v>
      </c>
      <c r="L16" s="35">
        <v>4</v>
      </c>
      <c r="M16" s="35"/>
      <c r="N16" s="35"/>
      <c r="O16" s="35">
        <f>H16*H6+I6*I16+J16*J6+K16*K6+L6*L16</f>
        <v>144</v>
      </c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 t="s">
        <v>175</v>
      </c>
    </row>
    <row r="17" spans="1:33" ht="12" customHeight="1">
      <c r="A17" s="35" t="s">
        <v>42</v>
      </c>
      <c r="B17" s="271" t="s">
        <v>171</v>
      </c>
      <c r="C17" s="272"/>
      <c r="D17" s="35">
        <v>144</v>
      </c>
      <c r="E17" s="35">
        <v>96</v>
      </c>
      <c r="F17" s="35">
        <v>48</v>
      </c>
      <c r="G17" s="35"/>
      <c r="H17" s="35">
        <v>5</v>
      </c>
      <c r="I17" s="35">
        <v>4</v>
      </c>
      <c r="J17" s="35">
        <v>3</v>
      </c>
      <c r="K17" s="35">
        <v>4</v>
      </c>
      <c r="L17" s="35">
        <v>4</v>
      </c>
      <c r="M17" s="35"/>
      <c r="N17" s="35"/>
      <c r="O17" s="35">
        <f>H17*H6+I6*I17+J17*J6+K17*K6+L6*L17</f>
        <v>144</v>
      </c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 t="s">
        <v>35</v>
      </c>
    </row>
    <row r="18" spans="1:33" ht="11.25" customHeight="1">
      <c r="A18" s="35" t="s">
        <v>44</v>
      </c>
      <c r="B18" s="271" t="s">
        <v>46</v>
      </c>
      <c r="C18" s="272"/>
      <c r="D18" s="35">
        <v>72</v>
      </c>
      <c r="E18" s="35">
        <v>72</v>
      </c>
      <c r="F18" s="35"/>
      <c r="G18" s="36"/>
      <c r="H18" s="35">
        <v>1</v>
      </c>
      <c r="I18" s="35">
        <v>2</v>
      </c>
      <c r="J18" s="35">
        <v>2</v>
      </c>
      <c r="K18" s="35">
        <v>2</v>
      </c>
      <c r="L18" s="35">
        <v>2</v>
      </c>
      <c r="M18" s="35"/>
      <c r="N18" s="35"/>
      <c r="O18" s="35">
        <f>H18*H6+I6*I18+J18*J6+K18*K6+L6*L18</f>
        <v>72</v>
      </c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 t="s">
        <v>32</v>
      </c>
    </row>
    <row r="19" spans="1:33" ht="12.75" customHeight="1">
      <c r="A19" s="35" t="s">
        <v>45</v>
      </c>
      <c r="B19" s="271" t="s">
        <v>48</v>
      </c>
      <c r="C19" s="272"/>
      <c r="D19" s="35">
        <v>96</v>
      </c>
      <c r="E19" s="35">
        <v>60</v>
      </c>
      <c r="F19" s="35">
        <v>36</v>
      </c>
      <c r="G19" s="35"/>
      <c r="H19" s="35">
        <v>2</v>
      </c>
      <c r="I19" s="35">
        <v>1</v>
      </c>
      <c r="J19" s="35">
        <v>3</v>
      </c>
      <c r="K19" s="35">
        <v>1</v>
      </c>
      <c r="L19" s="35">
        <v>2</v>
      </c>
      <c r="M19" s="33">
        <v>36</v>
      </c>
      <c r="N19" s="35"/>
      <c r="O19" s="35">
        <f>H19*H6+I6*I19+J19*J6+K6*K19+L19*L6+M19*M6</f>
        <v>96</v>
      </c>
      <c r="P19" s="35"/>
      <c r="Q19" s="3"/>
      <c r="R19" s="35"/>
      <c r="S19" s="35"/>
      <c r="T19" s="35"/>
      <c r="U19" s="35"/>
      <c r="V19" s="35"/>
      <c r="X19" s="35"/>
      <c r="Y19" s="35"/>
      <c r="Z19" s="35"/>
      <c r="AA19" s="35"/>
      <c r="AB19" s="35"/>
      <c r="AC19" s="35"/>
      <c r="AD19" s="35"/>
      <c r="AE19" s="35"/>
      <c r="AF19" s="35"/>
    </row>
    <row r="20" spans="1:33" ht="12.75" customHeight="1">
      <c r="A20" s="35" t="s">
        <v>47</v>
      </c>
      <c r="B20" s="271" t="s">
        <v>172</v>
      </c>
      <c r="C20" s="272"/>
      <c r="D20" s="35">
        <v>144</v>
      </c>
      <c r="E20" s="35"/>
      <c r="F20" s="35">
        <v>144</v>
      </c>
      <c r="G20" s="35"/>
      <c r="H20" s="35">
        <v>4</v>
      </c>
      <c r="I20" s="35">
        <v>3</v>
      </c>
      <c r="J20" s="35">
        <v>5</v>
      </c>
      <c r="K20" s="35">
        <v>4</v>
      </c>
      <c r="L20" s="35">
        <v>4</v>
      </c>
      <c r="M20" s="35"/>
      <c r="N20" s="35"/>
      <c r="O20" s="35">
        <f>H20*H6+I6*I20+J20*J6+K6*K20+L20*L6</f>
        <v>144</v>
      </c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</row>
    <row r="21" spans="1:33" ht="14.25" customHeight="1">
      <c r="A21" s="33" t="s">
        <v>50</v>
      </c>
      <c r="B21" s="318" t="s">
        <v>51</v>
      </c>
      <c r="C21" s="319"/>
      <c r="D21" s="33">
        <f>D22+D23+D24+D25+D26+D27</f>
        <v>348</v>
      </c>
      <c r="E21" s="33">
        <f>E22+E23+E24+E25+E26+E27</f>
        <v>132</v>
      </c>
      <c r="F21" s="33">
        <f>F22+F23+F24+F25+F26+F27</f>
        <v>216</v>
      </c>
      <c r="G21" s="33"/>
      <c r="H21" s="33"/>
      <c r="I21" s="33"/>
      <c r="J21" s="33"/>
      <c r="K21" s="33"/>
      <c r="L21" s="33"/>
      <c r="M21" s="33"/>
      <c r="N21" s="33"/>
      <c r="O21" s="33">
        <v>0</v>
      </c>
      <c r="P21" s="37">
        <v>2</v>
      </c>
      <c r="Q21" s="37">
        <v>1</v>
      </c>
      <c r="R21" s="37">
        <v>3</v>
      </c>
      <c r="S21" s="37">
        <v>12</v>
      </c>
      <c r="T21" s="37">
        <v>8</v>
      </c>
      <c r="U21" s="37">
        <v>4</v>
      </c>
      <c r="V21" s="37">
        <v>9</v>
      </c>
      <c r="W21" s="37">
        <v>1</v>
      </c>
      <c r="X21" s="63">
        <f>X22+X23+X24+X25+X26+X27</f>
        <v>348</v>
      </c>
      <c r="Y21" s="33"/>
      <c r="Z21" s="33"/>
      <c r="AA21" s="33"/>
      <c r="AB21" s="33"/>
      <c r="AC21" s="33"/>
      <c r="AD21" s="33"/>
      <c r="AE21" s="33"/>
      <c r="AF21" s="33"/>
    </row>
    <row r="22" spans="1:33" ht="48" customHeight="1">
      <c r="A22" s="83" t="s">
        <v>52</v>
      </c>
      <c r="B22" s="83" t="s">
        <v>53</v>
      </c>
      <c r="C22" s="83" t="s">
        <v>54</v>
      </c>
      <c r="D22" s="38">
        <v>84</v>
      </c>
      <c r="E22" s="84"/>
      <c r="F22" s="78">
        <v>84</v>
      </c>
      <c r="G22" s="80"/>
      <c r="H22" s="80"/>
      <c r="I22" s="80"/>
      <c r="J22" s="80"/>
      <c r="K22" s="80"/>
      <c r="L22" s="80"/>
      <c r="M22" s="80"/>
      <c r="N22" s="80"/>
      <c r="O22" s="80"/>
      <c r="P22" s="158"/>
      <c r="Q22" s="158"/>
      <c r="R22" s="158"/>
      <c r="S22" s="158">
        <v>4</v>
      </c>
      <c r="T22" s="78"/>
      <c r="U22" s="78"/>
      <c r="V22" s="78">
        <v>4</v>
      </c>
      <c r="W22" s="77"/>
      <c r="X22" s="156">
        <f>P22*P6+S6*S22+R22*R6+T6*T22+U22*U6+V6*V22</f>
        <v>84</v>
      </c>
      <c r="Y22" s="80"/>
      <c r="Z22" s="80"/>
      <c r="AA22" s="80"/>
      <c r="AB22" s="80"/>
      <c r="AC22" s="80"/>
      <c r="AD22" s="80"/>
      <c r="AE22" s="80"/>
      <c r="AF22" s="93" t="s">
        <v>49</v>
      </c>
    </row>
    <row r="23" spans="1:33" ht="33" customHeight="1">
      <c r="A23" s="320" t="s">
        <v>55</v>
      </c>
      <c r="B23" s="320" t="s">
        <v>137</v>
      </c>
      <c r="C23" s="35" t="s">
        <v>56</v>
      </c>
      <c r="D23" s="38">
        <v>48</v>
      </c>
      <c r="E23" s="35">
        <v>18</v>
      </c>
      <c r="F23" s="35">
        <v>30</v>
      </c>
      <c r="G23" s="35"/>
      <c r="H23" s="35"/>
      <c r="I23" s="35"/>
      <c r="J23" s="35"/>
      <c r="K23" s="35"/>
      <c r="L23" s="35"/>
      <c r="M23" s="35"/>
      <c r="N23" s="35"/>
      <c r="O23" s="35"/>
      <c r="P23" s="159"/>
      <c r="Q23" s="159"/>
      <c r="R23" s="159"/>
      <c r="S23" s="159"/>
      <c r="T23" s="36">
        <v>6</v>
      </c>
      <c r="U23" s="36"/>
      <c r="V23" s="36"/>
      <c r="W23" s="36"/>
      <c r="X23" s="157">
        <f>P23*P6+S6*S23+R23*R6+T6*T23+V23*V6</f>
        <v>48</v>
      </c>
      <c r="Y23" s="35"/>
      <c r="Z23" s="35"/>
      <c r="AA23" s="35"/>
      <c r="AB23" s="35"/>
      <c r="AC23" s="35"/>
      <c r="AD23" s="35"/>
      <c r="AE23" s="35"/>
      <c r="AF23" s="34" t="s">
        <v>49</v>
      </c>
    </row>
    <row r="24" spans="1:33" ht="33.75">
      <c r="A24" s="320"/>
      <c r="B24" s="320"/>
      <c r="C24" s="35" t="s">
        <v>57</v>
      </c>
      <c r="D24" s="38">
        <v>48</v>
      </c>
      <c r="E24" s="35">
        <v>18</v>
      </c>
      <c r="F24" s="35">
        <v>30</v>
      </c>
      <c r="G24" s="35"/>
      <c r="H24" s="35"/>
      <c r="I24" s="35"/>
      <c r="J24" s="35"/>
      <c r="K24" s="35"/>
      <c r="L24" s="35"/>
      <c r="M24" s="35"/>
      <c r="N24" s="35"/>
      <c r="O24" s="35"/>
      <c r="P24" s="159"/>
      <c r="Q24" s="159"/>
      <c r="R24" s="159"/>
      <c r="S24" s="159">
        <v>2</v>
      </c>
      <c r="T24" s="35">
        <v>3</v>
      </c>
      <c r="U24" s="35"/>
      <c r="V24" s="35"/>
      <c r="W24" s="35"/>
      <c r="X24" s="59">
        <f>P24*P6+S6*S24+R24*R6+T6*T24+V24*V6</f>
        <v>48</v>
      </c>
      <c r="Y24" s="35"/>
      <c r="Z24" s="35"/>
      <c r="AA24" s="35"/>
      <c r="AB24" s="35"/>
      <c r="AC24" s="35"/>
      <c r="AD24" s="35"/>
      <c r="AE24" s="35"/>
      <c r="AF24" s="34"/>
    </row>
    <row r="25" spans="1:33" ht="23.25" customHeight="1">
      <c r="A25" s="320" t="s">
        <v>58</v>
      </c>
      <c r="B25" s="320" t="s">
        <v>59</v>
      </c>
      <c r="C25" s="35" t="s">
        <v>174</v>
      </c>
      <c r="D25" s="39">
        <v>72</v>
      </c>
      <c r="E25" s="35">
        <v>48</v>
      </c>
      <c r="F25" s="35">
        <v>24</v>
      </c>
      <c r="G25" s="35"/>
      <c r="H25" s="35"/>
      <c r="I25" s="35"/>
      <c r="J25" s="35"/>
      <c r="K25" s="35"/>
      <c r="L25" s="35"/>
      <c r="M25" s="35"/>
      <c r="N25" s="35"/>
      <c r="O25" s="35"/>
      <c r="P25" s="159">
        <v>3</v>
      </c>
      <c r="Q25" s="159"/>
      <c r="R25" s="159"/>
      <c r="S25" s="159">
        <v>2</v>
      </c>
      <c r="T25" s="35">
        <v>3</v>
      </c>
      <c r="U25" s="35"/>
      <c r="V25" s="35">
        <v>2</v>
      </c>
      <c r="W25" s="35"/>
      <c r="X25" s="64">
        <f>P25*P6+S6*S25+R25*R6+T6*T25+V25*V6</f>
        <v>72</v>
      </c>
      <c r="Y25" s="35"/>
      <c r="Z25" s="35"/>
      <c r="AA25" s="35"/>
      <c r="AB25" s="35"/>
      <c r="AC25" s="35"/>
      <c r="AD25" s="35"/>
      <c r="AE25" s="35"/>
      <c r="AF25" s="94"/>
    </row>
    <row r="26" spans="1:33" ht="15.75" customHeight="1">
      <c r="A26" s="320"/>
      <c r="B26" s="320"/>
      <c r="C26" s="35" t="s">
        <v>61</v>
      </c>
      <c r="D26" s="39">
        <v>48</v>
      </c>
      <c r="E26" s="35">
        <v>24</v>
      </c>
      <c r="F26" s="35">
        <v>24</v>
      </c>
      <c r="G26" s="35"/>
      <c r="H26" s="35"/>
      <c r="I26" s="35"/>
      <c r="J26" s="35"/>
      <c r="K26" s="35"/>
      <c r="L26" s="35"/>
      <c r="M26" s="35"/>
      <c r="N26" s="35"/>
      <c r="O26" s="35"/>
      <c r="P26" s="159">
        <v>3</v>
      </c>
      <c r="Q26" s="159"/>
      <c r="R26" s="159"/>
      <c r="S26" s="159"/>
      <c r="T26" s="35">
        <v>3</v>
      </c>
      <c r="U26" s="35"/>
      <c r="V26" s="35">
        <v>2</v>
      </c>
      <c r="W26" s="35"/>
      <c r="X26" s="64">
        <f>P26*P6+S6*S26+R26*R6+T6*T26+V26*V6</f>
        <v>48</v>
      </c>
      <c r="Y26" s="35"/>
      <c r="Z26" s="35"/>
      <c r="AA26" s="35"/>
      <c r="AB26" s="35"/>
      <c r="AC26" s="35"/>
      <c r="AD26" s="35"/>
      <c r="AE26" s="35"/>
      <c r="AF26" s="34" t="s">
        <v>49</v>
      </c>
    </row>
    <row r="27" spans="1:33" ht="24" customHeight="1">
      <c r="A27" s="320"/>
      <c r="B27" s="320"/>
      <c r="C27" s="35" t="s">
        <v>62</v>
      </c>
      <c r="D27" s="39">
        <v>48</v>
      </c>
      <c r="E27" s="35">
        <v>24</v>
      </c>
      <c r="F27" s="35">
        <v>24</v>
      </c>
      <c r="G27" s="35"/>
      <c r="H27" s="35"/>
      <c r="I27" s="35"/>
      <c r="J27" s="35"/>
      <c r="K27" s="35"/>
      <c r="L27" s="35"/>
      <c r="M27" s="35"/>
      <c r="N27" s="35"/>
      <c r="O27" s="35"/>
      <c r="P27" s="159"/>
      <c r="Q27" s="159"/>
      <c r="R27" s="159"/>
      <c r="S27" s="159">
        <v>1</v>
      </c>
      <c r="T27" s="35"/>
      <c r="U27" s="35"/>
      <c r="V27" s="35">
        <v>4</v>
      </c>
      <c r="W27" s="35"/>
      <c r="X27" s="64">
        <f>P27*P6+S6*S27+R27*R6+T6*T27+V27*V6</f>
        <v>48</v>
      </c>
      <c r="Y27" s="35"/>
      <c r="Z27" s="35"/>
      <c r="AA27" s="35"/>
      <c r="AB27" s="35"/>
      <c r="AC27" s="35"/>
      <c r="AD27" s="35"/>
      <c r="AE27" s="35"/>
      <c r="AF27" s="37"/>
    </row>
    <row r="28" spans="1:33" ht="13.5" customHeight="1">
      <c r="A28" s="321" t="s">
        <v>218</v>
      </c>
      <c r="B28" s="322"/>
      <c r="C28" s="323"/>
      <c r="D28" s="35">
        <f>D29+D41</f>
        <v>2424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160"/>
      <c r="Q28" s="160"/>
      <c r="R28" s="160"/>
      <c r="S28" s="160"/>
      <c r="T28" s="37"/>
      <c r="U28" s="37"/>
      <c r="V28" s="37"/>
      <c r="W28" s="37"/>
      <c r="X28" s="33"/>
      <c r="Y28" s="35"/>
      <c r="Z28" s="35"/>
      <c r="AA28" s="35"/>
      <c r="AB28" s="35"/>
      <c r="AC28" s="35"/>
      <c r="AD28" s="35"/>
      <c r="AE28" s="35"/>
      <c r="AF28" s="53"/>
    </row>
    <row r="29" spans="1:33" ht="21.75" customHeight="1" thickBot="1">
      <c r="A29" s="33" t="s">
        <v>63</v>
      </c>
      <c r="B29" s="79" t="s">
        <v>64</v>
      </c>
      <c r="C29" s="74" t="s">
        <v>220</v>
      </c>
      <c r="D29" s="63">
        <f>D30+D31+D32+D33+D34+D35+D36+D37+D38+D39+D40</f>
        <v>1056</v>
      </c>
      <c r="E29" s="33">
        <f>E30+E31+E32+E33+E34+E35+E36+E37</f>
        <v>360</v>
      </c>
      <c r="F29" s="33">
        <f>F30+F31+F32+F33+F34+F35+F36+F37</f>
        <v>96</v>
      </c>
      <c r="G29" s="33">
        <f>G38+G39+G40</f>
        <v>600</v>
      </c>
      <c r="H29" s="33"/>
      <c r="I29" s="33"/>
      <c r="J29" s="33"/>
      <c r="K29" s="33"/>
      <c r="L29" s="33"/>
      <c r="M29" s="33"/>
      <c r="N29" s="33"/>
      <c r="O29" s="33"/>
      <c r="P29" s="160"/>
      <c r="Q29" s="160"/>
      <c r="R29" s="160"/>
      <c r="S29" s="160"/>
      <c r="T29" s="37"/>
      <c r="U29" s="37"/>
      <c r="V29" s="37"/>
      <c r="W29" s="37"/>
      <c r="X29" s="33">
        <f>X30+X31+X32+X33+X34+X35+X36+X37+X38+X39+X40</f>
        <v>1056</v>
      </c>
      <c r="Y29" s="35"/>
      <c r="Z29" s="35"/>
      <c r="AA29" s="35"/>
      <c r="AB29" s="35"/>
      <c r="AC29" s="35"/>
      <c r="AD29" s="35"/>
      <c r="AE29" s="33"/>
      <c r="AF29" s="53"/>
    </row>
    <row r="30" spans="1:33" ht="14.25" customHeight="1">
      <c r="A30" s="309" t="s">
        <v>65</v>
      </c>
      <c r="B30" s="311" t="s">
        <v>186</v>
      </c>
      <c r="C30" s="81" t="s">
        <v>66</v>
      </c>
      <c r="D30" s="55">
        <v>48</v>
      </c>
      <c r="E30" s="117">
        <v>36</v>
      </c>
      <c r="F30" s="117">
        <v>12</v>
      </c>
      <c r="G30" s="117"/>
      <c r="H30" s="33"/>
      <c r="I30" s="33"/>
      <c r="J30" s="33"/>
      <c r="K30" s="33"/>
      <c r="L30" s="33"/>
      <c r="N30" s="33"/>
      <c r="O30" s="33"/>
      <c r="P30" s="161"/>
      <c r="Q30" s="161"/>
      <c r="R30" s="161"/>
      <c r="S30" s="162">
        <v>4</v>
      </c>
      <c r="T30" s="36"/>
      <c r="U30" s="36"/>
      <c r="V30" s="36"/>
      <c r="W30" s="34"/>
      <c r="X30" s="105">
        <f>P30*P6+S6*S30+R30*R6+T6*T30+V30*V6</f>
        <v>48</v>
      </c>
      <c r="Y30" s="35"/>
      <c r="Z30" s="35"/>
      <c r="AA30" s="35"/>
      <c r="AB30" s="35"/>
      <c r="AC30" s="35"/>
      <c r="AD30" s="35"/>
      <c r="AE30" s="35"/>
      <c r="AF30" s="298" t="s">
        <v>176</v>
      </c>
      <c r="AG30" s="148"/>
    </row>
    <row r="31" spans="1:33" ht="35.25" customHeight="1">
      <c r="A31" s="310"/>
      <c r="B31" s="311"/>
      <c r="C31" s="82" t="s">
        <v>234</v>
      </c>
      <c r="D31" s="55">
        <v>24</v>
      </c>
      <c r="E31" s="117">
        <v>24</v>
      </c>
      <c r="F31" s="117"/>
      <c r="G31" s="117"/>
      <c r="H31" s="35"/>
      <c r="I31" s="35"/>
      <c r="J31" s="35"/>
      <c r="K31" s="35"/>
      <c r="L31" s="35"/>
      <c r="M31" s="35"/>
      <c r="N31" s="35"/>
      <c r="O31" s="35"/>
      <c r="P31" s="161"/>
      <c r="Q31" s="161"/>
      <c r="R31" s="161"/>
      <c r="S31" s="163">
        <v>2</v>
      </c>
      <c r="T31" s="36"/>
      <c r="U31" s="36"/>
      <c r="V31" s="36"/>
      <c r="W31" s="36"/>
      <c r="X31" s="105">
        <f>P31*P6+S6*S31+R31*R6+T6*T31+V31*V6</f>
        <v>24</v>
      </c>
      <c r="Y31" s="35"/>
      <c r="Z31" s="35"/>
      <c r="AA31" s="35"/>
      <c r="AB31" s="35"/>
      <c r="AC31" s="35"/>
      <c r="AD31" s="35"/>
      <c r="AE31" s="35"/>
      <c r="AF31" s="298"/>
      <c r="AG31" s="148"/>
    </row>
    <row r="32" spans="1:33" ht="14.25" customHeight="1">
      <c r="A32" s="310"/>
      <c r="B32" s="311"/>
      <c r="C32" s="82" t="s">
        <v>208</v>
      </c>
      <c r="D32" s="55">
        <v>24</v>
      </c>
      <c r="E32" s="117">
        <v>24</v>
      </c>
      <c r="F32" s="117"/>
      <c r="G32" s="117"/>
      <c r="H32" s="35"/>
      <c r="I32" s="35"/>
      <c r="J32" s="35"/>
      <c r="K32" s="35"/>
      <c r="L32" s="35"/>
      <c r="M32" s="35"/>
      <c r="N32" s="35"/>
      <c r="O32" s="35"/>
      <c r="P32" s="161">
        <v>6</v>
      </c>
      <c r="Q32" s="161"/>
      <c r="R32" s="161"/>
      <c r="S32" s="161">
        <v>1</v>
      </c>
      <c r="T32" s="36"/>
      <c r="U32" s="36"/>
      <c r="V32" s="36"/>
      <c r="W32" s="36"/>
      <c r="X32" s="105">
        <f>P32*P6+S6*S32+R32*R6+T6*T32+V32*V6</f>
        <v>24</v>
      </c>
      <c r="Y32" s="35"/>
      <c r="Z32" s="35"/>
      <c r="AA32" s="35"/>
      <c r="AB32" s="35"/>
      <c r="AC32" s="35"/>
      <c r="AD32" s="35"/>
      <c r="AE32" s="35"/>
      <c r="AF32" s="298"/>
      <c r="AG32" s="148"/>
    </row>
    <row r="33" spans="1:33" ht="27.75" customHeight="1">
      <c r="A33" s="310"/>
      <c r="B33" s="311"/>
      <c r="C33" s="82" t="s">
        <v>221</v>
      </c>
      <c r="D33" s="55">
        <v>48</v>
      </c>
      <c r="E33" s="117">
        <v>36</v>
      </c>
      <c r="F33" s="117">
        <v>12</v>
      </c>
      <c r="G33" s="117"/>
      <c r="H33" s="35"/>
      <c r="I33" s="35"/>
      <c r="J33" s="35"/>
      <c r="K33" s="35"/>
      <c r="L33" s="35"/>
      <c r="M33" s="35"/>
      <c r="N33" s="35"/>
      <c r="O33" s="35"/>
      <c r="P33" s="161">
        <v>6</v>
      </c>
      <c r="Q33" s="161"/>
      <c r="R33" s="161"/>
      <c r="S33" s="161">
        <v>3</v>
      </c>
      <c r="T33" s="36"/>
      <c r="U33" s="36"/>
      <c r="V33" s="36"/>
      <c r="W33" s="36"/>
      <c r="X33" s="105">
        <f>P33*P6+S6*S33+R33*R6+T6*T33+V33*V6</f>
        <v>48</v>
      </c>
      <c r="Y33" s="35"/>
      <c r="Z33" s="35"/>
      <c r="AA33" s="35"/>
      <c r="AB33" s="35"/>
      <c r="AC33" s="35"/>
      <c r="AD33" s="35"/>
      <c r="AE33" s="35"/>
      <c r="AF33" s="298"/>
      <c r="AG33" s="148"/>
    </row>
    <row r="34" spans="1:33" ht="13.5" customHeight="1">
      <c r="A34" s="310"/>
      <c r="B34" s="311"/>
      <c r="C34" s="82" t="s">
        <v>212</v>
      </c>
      <c r="D34" s="55">
        <v>48</v>
      </c>
      <c r="E34" s="117">
        <v>36</v>
      </c>
      <c r="F34" s="117">
        <v>12</v>
      </c>
      <c r="G34" s="117"/>
      <c r="H34" s="35"/>
      <c r="I34" s="35"/>
      <c r="J34" s="35"/>
      <c r="K34" s="35"/>
      <c r="L34" s="35"/>
      <c r="M34" s="35"/>
      <c r="N34" s="35"/>
      <c r="O34" s="35"/>
      <c r="P34" s="161"/>
      <c r="Q34" s="161"/>
      <c r="R34" s="161"/>
      <c r="S34" s="161">
        <v>4</v>
      </c>
      <c r="T34" s="36"/>
      <c r="U34" s="36"/>
      <c r="V34" s="36"/>
      <c r="W34" s="36"/>
      <c r="X34" s="105">
        <f>P34*P6+S6*S34+R34*R6+T6*T34+V34*V6</f>
        <v>48</v>
      </c>
      <c r="Y34" s="35"/>
      <c r="Z34" s="35"/>
      <c r="AA34" s="35"/>
      <c r="AB34" s="35"/>
      <c r="AC34" s="35"/>
      <c r="AD34" s="35"/>
      <c r="AE34" s="35"/>
      <c r="AF34" s="298"/>
      <c r="AG34" s="148"/>
    </row>
    <row r="35" spans="1:33" ht="13.5" customHeight="1">
      <c r="A35" s="310"/>
      <c r="B35" s="311"/>
      <c r="C35" s="82" t="s">
        <v>209</v>
      </c>
      <c r="D35" s="55">
        <v>120</v>
      </c>
      <c r="E35" s="117">
        <v>96</v>
      </c>
      <c r="F35" s="117">
        <v>24</v>
      </c>
      <c r="G35" s="117"/>
      <c r="H35" s="35"/>
      <c r="I35" s="35"/>
      <c r="J35" s="35"/>
      <c r="K35" s="35"/>
      <c r="L35" s="35"/>
      <c r="M35" s="35"/>
      <c r="N35" s="35"/>
      <c r="O35" s="35"/>
      <c r="P35" s="161"/>
      <c r="Q35" s="161"/>
      <c r="R35" s="161"/>
      <c r="S35" s="161">
        <v>4</v>
      </c>
      <c r="T35" s="36">
        <v>9</v>
      </c>
      <c r="U35" s="36"/>
      <c r="V35" s="36"/>
      <c r="W35" s="36"/>
      <c r="X35" s="105">
        <f>P35*P6+S6*S35+R35*R6+T6*T35+V35*V6</f>
        <v>120</v>
      </c>
      <c r="Y35" s="35"/>
      <c r="Z35" s="35"/>
      <c r="AA35" s="35"/>
      <c r="AB35" s="35"/>
      <c r="AC35" s="35"/>
      <c r="AD35" s="35"/>
      <c r="AE35" s="35"/>
      <c r="AF35" s="298"/>
      <c r="AG35" s="148"/>
    </row>
    <row r="36" spans="1:33" ht="13.5" customHeight="1">
      <c r="A36" s="310"/>
      <c r="B36" s="311"/>
      <c r="C36" s="58" t="s">
        <v>223</v>
      </c>
      <c r="D36" s="55">
        <v>96</v>
      </c>
      <c r="E36" s="117">
        <v>72</v>
      </c>
      <c r="F36" s="117">
        <v>24</v>
      </c>
      <c r="G36" s="117"/>
      <c r="H36" s="35"/>
      <c r="I36" s="35"/>
      <c r="J36" s="35"/>
      <c r="K36" s="35"/>
      <c r="L36" s="35"/>
      <c r="M36" s="35"/>
      <c r="N36" s="35"/>
      <c r="O36" s="35"/>
      <c r="P36" s="161"/>
      <c r="Q36" s="161"/>
      <c r="R36" s="161"/>
      <c r="S36" s="161">
        <v>2</v>
      </c>
      <c r="T36" s="36"/>
      <c r="U36" s="36"/>
      <c r="V36" s="36">
        <v>8</v>
      </c>
      <c r="W36" s="36"/>
      <c r="X36" s="105">
        <f>P36*P6+S6*S36+R36*R6+T6*T36+V36*V6</f>
        <v>96</v>
      </c>
      <c r="Y36" s="35"/>
      <c r="Z36" s="35"/>
      <c r="AA36" s="35"/>
      <c r="AB36" s="35"/>
      <c r="AC36" s="35"/>
      <c r="AD36" s="35"/>
      <c r="AE36" s="35"/>
      <c r="AF36" s="298"/>
      <c r="AG36" s="148"/>
    </row>
    <row r="37" spans="1:33" ht="25.5" customHeight="1">
      <c r="A37" s="310"/>
      <c r="B37" s="311"/>
      <c r="C37" s="58" t="s">
        <v>213</v>
      </c>
      <c r="D37" s="55">
        <v>48</v>
      </c>
      <c r="E37" s="117">
        <v>36</v>
      </c>
      <c r="F37" s="117">
        <v>12</v>
      </c>
      <c r="G37" s="117"/>
      <c r="H37" s="35"/>
      <c r="I37" s="35"/>
      <c r="J37" s="35"/>
      <c r="K37" s="35"/>
      <c r="L37" s="35"/>
      <c r="M37" s="35"/>
      <c r="N37" s="35"/>
      <c r="O37" s="35"/>
      <c r="P37" s="161"/>
      <c r="Q37" s="161"/>
      <c r="R37" s="161"/>
      <c r="S37" s="161">
        <v>1</v>
      </c>
      <c r="T37" s="36"/>
      <c r="U37" s="36"/>
      <c r="V37" s="36">
        <v>4</v>
      </c>
      <c r="W37" s="36"/>
      <c r="X37" s="105">
        <f>P37*P6+S6*S37+R37*R6+T6*T37+V37*V6</f>
        <v>48</v>
      </c>
      <c r="Y37" s="35"/>
      <c r="Z37" s="35"/>
      <c r="AA37" s="35"/>
      <c r="AB37" s="35"/>
      <c r="AC37" s="35"/>
      <c r="AD37" s="35"/>
      <c r="AE37" s="35"/>
      <c r="AF37" s="298"/>
      <c r="AG37" s="148"/>
    </row>
    <row r="38" spans="1:33" ht="15" customHeight="1">
      <c r="A38" s="310"/>
      <c r="B38" s="311"/>
      <c r="C38" s="92" t="s">
        <v>210</v>
      </c>
      <c r="D38" s="118">
        <v>36</v>
      </c>
      <c r="E38" s="118"/>
      <c r="F38" s="118"/>
      <c r="G38" s="118">
        <v>36</v>
      </c>
      <c r="H38" s="35"/>
      <c r="I38" s="35"/>
      <c r="J38" s="35"/>
      <c r="K38" s="35"/>
      <c r="L38" s="35"/>
      <c r="M38" s="35"/>
      <c r="N38" s="35"/>
      <c r="O38" s="35"/>
      <c r="P38" s="161"/>
      <c r="Q38" s="161">
        <v>36</v>
      </c>
      <c r="R38" s="161"/>
      <c r="S38" s="161"/>
      <c r="T38" s="36"/>
      <c r="U38" s="36"/>
      <c r="V38" s="36"/>
      <c r="W38" s="36"/>
      <c r="X38" s="36">
        <v>36</v>
      </c>
      <c r="Y38" s="35"/>
      <c r="Z38" s="35"/>
      <c r="AA38" s="35"/>
      <c r="AB38" s="35"/>
      <c r="AC38" s="35"/>
      <c r="AD38" s="35"/>
      <c r="AE38" s="35"/>
      <c r="AF38" s="298"/>
      <c r="AG38" s="148"/>
    </row>
    <row r="39" spans="1:33" ht="15" customHeight="1">
      <c r="A39" s="310"/>
      <c r="B39" s="311"/>
      <c r="C39" s="92" t="s">
        <v>68</v>
      </c>
      <c r="D39" s="118">
        <v>312</v>
      </c>
      <c r="E39" s="118"/>
      <c r="F39" s="118"/>
      <c r="G39" s="118">
        <v>312</v>
      </c>
      <c r="H39" s="35"/>
      <c r="I39" s="35"/>
      <c r="J39" s="35"/>
      <c r="K39" s="35"/>
      <c r="L39" s="35"/>
      <c r="M39" s="35"/>
      <c r="N39" s="35"/>
      <c r="O39" s="35"/>
      <c r="P39" s="161">
        <v>18</v>
      </c>
      <c r="Q39" s="161"/>
      <c r="R39" s="164"/>
      <c r="S39" s="161">
        <v>6</v>
      </c>
      <c r="T39" s="36">
        <v>12</v>
      </c>
      <c r="U39" s="104"/>
      <c r="V39" s="36">
        <v>12</v>
      </c>
      <c r="W39" s="36"/>
      <c r="X39" s="36">
        <f>P39*P6+R6*R39+S39*S6+T6*T39+V39*V6</f>
        <v>312</v>
      </c>
      <c r="Y39" s="35"/>
      <c r="Z39" s="35"/>
      <c r="AA39" s="35"/>
      <c r="AB39" s="35"/>
      <c r="AC39" s="35"/>
      <c r="AD39" s="35"/>
      <c r="AE39" s="35"/>
      <c r="AF39" s="298"/>
      <c r="AG39" s="148"/>
    </row>
    <row r="40" spans="1:33" ht="15" customHeight="1">
      <c r="A40" s="310"/>
      <c r="B40" s="311"/>
      <c r="C40" s="75" t="s">
        <v>222</v>
      </c>
      <c r="D40" s="118">
        <v>252</v>
      </c>
      <c r="E40" s="118"/>
      <c r="F40" s="118"/>
      <c r="G40" s="118">
        <v>252</v>
      </c>
      <c r="H40" s="35"/>
      <c r="I40" s="35"/>
      <c r="J40" s="35"/>
      <c r="K40" s="35"/>
      <c r="L40" s="35"/>
      <c r="M40" s="35"/>
      <c r="N40" s="35"/>
      <c r="O40" s="35"/>
      <c r="P40" s="161"/>
      <c r="Q40" s="161"/>
      <c r="R40" s="161">
        <v>36</v>
      </c>
      <c r="S40" s="161"/>
      <c r="T40" s="36"/>
      <c r="U40" s="36">
        <v>36</v>
      </c>
      <c r="V40" s="36"/>
      <c r="W40" s="36"/>
      <c r="X40" s="36">
        <f>R40*R6+U6*U40</f>
        <v>252</v>
      </c>
      <c r="Y40" s="35"/>
      <c r="Z40" s="35"/>
      <c r="AA40" s="35"/>
      <c r="AB40" s="35"/>
      <c r="AC40" s="35"/>
      <c r="AD40" s="35"/>
      <c r="AE40" s="35"/>
      <c r="AF40" s="298"/>
      <c r="AG40" s="148"/>
    </row>
    <row r="41" spans="1:33" ht="10.5" customHeight="1">
      <c r="A41" s="85"/>
      <c r="B41" s="76"/>
      <c r="C41" s="86"/>
      <c r="D41" s="76">
        <f>D42+D43+D44+D45+D47+D48+D49+D50+D51+D46</f>
        <v>1368</v>
      </c>
      <c r="E41" s="76"/>
      <c r="F41" s="76"/>
      <c r="G41">
        <f>G47+G48+G51</f>
        <v>1080</v>
      </c>
      <c r="H41" s="314" t="s">
        <v>217</v>
      </c>
      <c r="I41" s="315"/>
      <c r="J41" s="315"/>
      <c r="K41" s="315"/>
      <c r="L41" s="315"/>
      <c r="M41" s="87"/>
      <c r="N41" s="87"/>
      <c r="O41" s="87"/>
      <c r="P41" s="87">
        <f>SUM(P22:P40)</f>
        <v>36</v>
      </c>
      <c r="Q41" s="87"/>
      <c r="R41" s="87"/>
      <c r="S41" s="87">
        <f>SUM(S22:S40)</f>
        <v>36</v>
      </c>
      <c r="T41" s="87">
        <f>SUM(T22:T40)</f>
        <v>36</v>
      </c>
      <c r="U41" s="87"/>
      <c r="V41" s="87">
        <f>SUM(V22:V40)</f>
        <v>36</v>
      </c>
      <c r="W41" s="87"/>
      <c r="X41" s="87"/>
      <c r="Y41" s="37">
        <v>2</v>
      </c>
      <c r="Z41" s="37"/>
      <c r="AA41" s="37">
        <v>6</v>
      </c>
      <c r="AB41" s="37">
        <v>4</v>
      </c>
      <c r="AC41" s="37"/>
      <c r="AD41" s="37">
        <v>2</v>
      </c>
      <c r="AE41" s="87"/>
      <c r="AF41" s="88"/>
    </row>
    <row r="42" spans="1:33" ht="24.75" customHeight="1">
      <c r="A42" s="303" t="s">
        <v>67</v>
      </c>
      <c r="B42" s="306" t="s">
        <v>197</v>
      </c>
      <c r="C42" s="58" t="s">
        <v>211</v>
      </c>
      <c r="D42" s="55">
        <v>48</v>
      </c>
      <c r="E42" s="117">
        <v>36</v>
      </c>
      <c r="F42" s="117">
        <v>12</v>
      </c>
      <c r="G42" s="117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165">
        <v>4</v>
      </c>
      <c r="Z42" s="165"/>
      <c r="AA42" s="165">
        <v>4</v>
      </c>
      <c r="AB42" s="41">
        <v>4</v>
      </c>
      <c r="AC42" s="41"/>
      <c r="AD42" s="41"/>
      <c r="AE42" s="41">
        <f>Y42*Y6+Z6*Z42+AA42*AA6+AB6*AB42+AC42*AC6</f>
        <v>48</v>
      </c>
      <c r="AF42" s="299" t="s">
        <v>226</v>
      </c>
      <c r="AG42" s="149"/>
    </row>
    <row r="43" spans="1:33" ht="13.5" customHeight="1">
      <c r="A43" s="304"/>
      <c r="B43" s="307"/>
      <c r="C43" s="58" t="s">
        <v>223</v>
      </c>
      <c r="D43" s="55">
        <v>24</v>
      </c>
      <c r="E43" s="117">
        <v>24</v>
      </c>
      <c r="F43" s="117"/>
      <c r="G43" s="117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165">
        <v>3</v>
      </c>
      <c r="Z43" s="165"/>
      <c r="AA43" s="165">
        <v>3</v>
      </c>
      <c r="AB43" s="41"/>
      <c r="AC43" s="41"/>
      <c r="AD43" s="41"/>
      <c r="AE43" s="41">
        <f>Y43*Y6+Z6*Z43+AA43*AA6+AB6*AB43+AC43*AC6</f>
        <v>24</v>
      </c>
      <c r="AF43" s="300"/>
      <c r="AG43" s="149"/>
    </row>
    <row r="44" spans="1:33" ht="24" customHeight="1">
      <c r="A44" s="304"/>
      <c r="B44" s="307"/>
      <c r="C44" s="58" t="s">
        <v>215</v>
      </c>
      <c r="D44" s="55">
        <v>48</v>
      </c>
      <c r="E44" s="117">
        <v>36</v>
      </c>
      <c r="F44" s="117">
        <v>12</v>
      </c>
      <c r="G44" s="117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165">
        <v>4</v>
      </c>
      <c r="Z44" s="165"/>
      <c r="AA44" s="165">
        <v>4</v>
      </c>
      <c r="AB44" s="41">
        <v>4</v>
      </c>
      <c r="AC44" s="41"/>
      <c r="AD44" s="41"/>
      <c r="AE44" s="41">
        <f>Y44*Y6+Z6*Z44+AA44*AA6+AB6*AB44+AC44*AC6</f>
        <v>48</v>
      </c>
      <c r="AF44" s="300"/>
      <c r="AG44" s="149"/>
    </row>
    <row r="45" spans="1:33" ht="27" customHeight="1">
      <c r="A45" s="304"/>
      <c r="B45" s="307"/>
      <c r="C45" s="58" t="s">
        <v>213</v>
      </c>
      <c r="D45" s="55">
        <v>24</v>
      </c>
      <c r="E45" s="117">
        <v>24</v>
      </c>
      <c r="F45" s="117"/>
      <c r="G45" s="117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165">
        <v>3</v>
      </c>
      <c r="Z45" s="165"/>
      <c r="AA45" s="165">
        <v>3</v>
      </c>
      <c r="AB45" s="41"/>
      <c r="AC45" s="41"/>
      <c r="AD45" s="41"/>
      <c r="AE45" s="41">
        <f>Y45*Y6+Z6*Z45+AA45*AA6+AB6*AB45+AC45*AC6</f>
        <v>24</v>
      </c>
      <c r="AF45" s="300"/>
      <c r="AG45" s="149"/>
    </row>
    <row r="46" spans="1:33" ht="15.75" customHeight="1">
      <c r="A46" s="304"/>
      <c r="B46" s="307"/>
      <c r="C46" s="62" t="s">
        <v>209</v>
      </c>
      <c r="D46" s="55">
        <v>72</v>
      </c>
      <c r="E46" s="117">
        <v>48</v>
      </c>
      <c r="F46" s="117">
        <v>24</v>
      </c>
      <c r="G46" s="117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165">
        <v>6</v>
      </c>
      <c r="Z46" s="165"/>
      <c r="AA46" s="165">
        <v>6</v>
      </c>
      <c r="AB46" s="41">
        <v>6</v>
      </c>
      <c r="AC46" s="41"/>
      <c r="AD46" s="41"/>
      <c r="AE46" s="41">
        <f>Y46*Y6+Z6*Z46+AA46*AA6+AB6*AB46+AC46*AC6</f>
        <v>72</v>
      </c>
      <c r="AF46" s="300"/>
      <c r="AG46" s="150"/>
    </row>
    <row r="47" spans="1:33" ht="13.5" customHeight="1">
      <c r="A47" s="304"/>
      <c r="B47" s="307"/>
      <c r="C47" s="90" t="s">
        <v>68</v>
      </c>
      <c r="D47" s="124">
        <v>144</v>
      </c>
      <c r="E47" s="118"/>
      <c r="F47" s="118"/>
      <c r="G47" s="118">
        <v>144</v>
      </c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165">
        <v>12</v>
      </c>
      <c r="Z47" s="165"/>
      <c r="AA47" s="165">
        <v>12</v>
      </c>
      <c r="AB47" s="41">
        <v>12</v>
      </c>
      <c r="AC47" s="41"/>
      <c r="AD47" s="41"/>
      <c r="AE47" s="41">
        <f>Y47*Y6+AA6*AA47+AB47*AB6</f>
        <v>144</v>
      </c>
      <c r="AF47" s="300"/>
      <c r="AG47" s="151"/>
    </row>
    <row r="48" spans="1:33" ht="15" customHeight="1">
      <c r="A48" s="305"/>
      <c r="B48" s="307"/>
      <c r="C48" s="91" t="s">
        <v>224</v>
      </c>
      <c r="D48" s="124">
        <v>360</v>
      </c>
      <c r="E48" s="118"/>
      <c r="F48" s="118"/>
      <c r="G48" s="118">
        <v>360</v>
      </c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34"/>
      <c r="Y48" s="165"/>
      <c r="Z48" s="165">
        <v>36</v>
      </c>
      <c r="AA48" s="165"/>
      <c r="AB48" s="41"/>
      <c r="AC48" s="41"/>
      <c r="AD48" s="41"/>
      <c r="AE48" s="41">
        <f>Z48*Z6+AA6*AA48</f>
        <v>360</v>
      </c>
      <c r="AF48" s="301"/>
    </row>
    <row r="49" spans="1:33" ht="24" customHeight="1">
      <c r="A49" s="308" t="s">
        <v>233</v>
      </c>
      <c r="B49" s="311" t="s">
        <v>202</v>
      </c>
      <c r="C49" s="62" t="s">
        <v>207</v>
      </c>
      <c r="D49" s="110">
        <v>48</v>
      </c>
      <c r="E49" s="117">
        <v>36</v>
      </c>
      <c r="F49" s="117">
        <v>12</v>
      </c>
      <c r="G49" s="66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61"/>
      <c r="Y49" s="165">
        <v>4</v>
      </c>
      <c r="Z49" s="165"/>
      <c r="AA49" s="165">
        <v>4</v>
      </c>
      <c r="AB49" s="41">
        <v>4</v>
      </c>
      <c r="AC49" s="41"/>
      <c r="AD49" s="41"/>
      <c r="AE49" s="41">
        <f>Y49*Y6+Z6*Z49+AA49*AA6+AB6*AB49+AC49*AC6</f>
        <v>48</v>
      </c>
      <c r="AF49" s="300"/>
      <c r="AG49" s="154"/>
    </row>
    <row r="50" spans="1:33" ht="13.5" customHeight="1">
      <c r="A50" s="308"/>
      <c r="B50" s="311"/>
      <c r="C50" s="62" t="s">
        <v>214</v>
      </c>
      <c r="D50" s="110">
        <v>24</v>
      </c>
      <c r="E50" s="117">
        <v>24</v>
      </c>
      <c r="F50" s="117"/>
      <c r="G50" s="66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61"/>
      <c r="Y50" s="165"/>
      <c r="Z50" s="165"/>
      <c r="AA50" s="165"/>
      <c r="AB50" s="41">
        <v>6</v>
      </c>
      <c r="AC50" s="41"/>
      <c r="AD50" s="41"/>
      <c r="AE50" s="41">
        <f>Y50*Y6+Z6*Z50+AA50*AA6+AB6*AB50+AC50*AC6</f>
        <v>24</v>
      </c>
      <c r="AF50" s="300"/>
      <c r="AG50" s="150"/>
    </row>
    <row r="51" spans="1:33" ht="24" customHeight="1">
      <c r="A51" s="308"/>
      <c r="B51" s="311"/>
      <c r="C51" s="90" t="s">
        <v>225</v>
      </c>
      <c r="D51" s="124">
        <v>576</v>
      </c>
      <c r="E51" s="118"/>
      <c r="F51" s="118"/>
      <c r="G51" s="118">
        <v>576</v>
      </c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165"/>
      <c r="Z51" s="165"/>
      <c r="AA51" s="165"/>
      <c r="AB51" s="41"/>
      <c r="AC51" s="41">
        <v>36</v>
      </c>
      <c r="AD51" s="41"/>
      <c r="AE51" s="66">
        <f>AC51*AC6</f>
        <v>576</v>
      </c>
      <c r="AF51" s="302"/>
      <c r="AG51" s="155"/>
    </row>
    <row r="52" spans="1:33" ht="9.75" customHeight="1">
      <c r="A52" s="42" t="s">
        <v>69</v>
      </c>
      <c r="B52" s="43" t="s">
        <v>3</v>
      </c>
      <c r="C52" s="44"/>
      <c r="D52" s="2">
        <v>144</v>
      </c>
      <c r="E52" s="41"/>
      <c r="F52" s="41"/>
      <c r="G52" s="41"/>
      <c r="H52" s="41"/>
      <c r="I52" s="41"/>
      <c r="J52" s="41"/>
      <c r="K52" s="41"/>
      <c r="L52" s="41"/>
      <c r="M52" s="41"/>
      <c r="N52" s="41">
        <v>36</v>
      </c>
      <c r="O52" s="41">
        <v>72</v>
      </c>
      <c r="P52" s="41"/>
      <c r="Q52" s="41"/>
      <c r="R52" s="41"/>
      <c r="S52" s="41"/>
      <c r="T52" s="41"/>
      <c r="U52" s="41"/>
      <c r="V52" s="41"/>
      <c r="W52" s="41">
        <v>36</v>
      </c>
      <c r="X52" s="41">
        <v>36</v>
      </c>
      <c r="Y52" s="41"/>
      <c r="Z52" s="41"/>
      <c r="AA52" s="41"/>
      <c r="AB52" s="41"/>
      <c r="AC52" s="41"/>
      <c r="AD52" s="296">
        <v>36</v>
      </c>
      <c r="AE52" s="41">
        <v>36</v>
      </c>
      <c r="AF52" s="41"/>
    </row>
    <row r="53" spans="1:33" ht="11.25" customHeight="1">
      <c r="A53" s="42" t="s">
        <v>70</v>
      </c>
      <c r="B53" s="43" t="s">
        <v>71</v>
      </c>
      <c r="C53" s="44"/>
      <c r="D53" s="2">
        <v>36</v>
      </c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>
        <v>0</v>
      </c>
      <c r="P53" s="41"/>
      <c r="Q53" s="41"/>
      <c r="R53" s="41"/>
      <c r="S53" s="41"/>
      <c r="T53" s="41"/>
      <c r="U53" s="41"/>
      <c r="V53" s="41"/>
      <c r="W53" s="41"/>
      <c r="X53" s="41">
        <v>0</v>
      </c>
      <c r="Y53" s="41"/>
      <c r="Z53" s="41"/>
      <c r="AA53" s="41"/>
      <c r="AB53" s="41"/>
      <c r="AC53" s="41"/>
      <c r="AD53" s="297"/>
      <c r="AE53" s="41">
        <v>36</v>
      </c>
      <c r="AF53" s="41"/>
    </row>
    <row r="54" spans="1:33" ht="11.25" customHeight="1">
      <c r="A54" s="45"/>
      <c r="B54" s="316" t="s">
        <v>72</v>
      </c>
      <c r="C54" s="317"/>
      <c r="D54" s="2">
        <f>D53+D52+D29+D21+D7+D41</f>
        <v>4320</v>
      </c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>
        <v>1440</v>
      </c>
      <c r="P54" s="42"/>
      <c r="Q54" s="42"/>
      <c r="R54" s="42"/>
      <c r="S54" s="42"/>
      <c r="T54" s="42"/>
      <c r="U54" s="42"/>
      <c r="V54" s="42"/>
      <c r="W54" s="42"/>
      <c r="X54" s="42">
        <f>X52+X29+X21</f>
        <v>1440</v>
      </c>
      <c r="Y54" s="42"/>
      <c r="Z54" s="42"/>
      <c r="AA54" s="42"/>
      <c r="AB54" s="42"/>
      <c r="AC54" s="42"/>
      <c r="AD54" s="42"/>
      <c r="AE54" s="42">
        <v>1440</v>
      </c>
      <c r="AF54" s="41"/>
    </row>
    <row r="55" spans="1:33" ht="11.25" customHeight="1">
      <c r="A55" s="2" t="s">
        <v>73</v>
      </c>
      <c r="B55" s="312" t="s">
        <v>74</v>
      </c>
      <c r="C55" s="313"/>
      <c r="D55" s="2">
        <f>O55+X55+AE55</f>
        <v>300</v>
      </c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>
        <v>100</v>
      </c>
      <c r="P55" s="41"/>
      <c r="Q55" s="41"/>
      <c r="R55" s="41"/>
      <c r="S55" s="41"/>
      <c r="T55" s="41"/>
      <c r="U55" s="41"/>
      <c r="V55" s="41"/>
      <c r="W55" s="41"/>
      <c r="X55" s="41">
        <v>100</v>
      </c>
      <c r="Y55" s="41"/>
      <c r="Z55" s="41"/>
      <c r="AA55" s="41"/>
      <c r="AB55" s="41"/>
      <c r="AC55" s="41"/>
      <c r="AD55" s="41"/>
      <c r="AE55" s="41">
        <v>100</v>
      </c>
      <c r="AF55" s="41"/>
    </row>
    <row r="56" spans="1:33" ht="9" customHeight="1">
      <c r="A56" s="2" t="s">
        <v>75</v>
      </c>
      <c r="B56" s="312" t="s">
        <v>76</v>
      </c>
      <c r="C56" s="313"/>
      <c r="D56" s="2">
        <f>O56+X56+AE56</f>
        <v>336</v>
      </c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54">
        <v>144</v>
      </c>
      <c r="P56" s="54"/>
      <c r="Q56" s="54"/>
      <c r="R56" s="54"/>
      <c r="S56" s="54"/>
      <c r="T56" s="54"/>
      <c r="U56" s="54"/>
      <c r="V56" s="54"/>
      <c r="W56" s="54"/>
      <c r="X56" s="54">
        <v>120</v>
      </c>
      <c r="Y56" s="54"/>
      <c r="Z56" s="54"/>
      <c r="AA56" s="54"/>
      <c r="AB56" s="54"/>
      <c r="AC56" s="54"/>
      <c r="AD56" s="54"/>
      <c r="AE56" s="54">
        <v>72</v>
      </c>
      <c r="AF56" s="41"/>
    </row>
    <row r="57" spans="1:33" ht="14.25" customHeight="1">
      <c r="A57" s="45"/>
      <c r="B57" s="312" t="s">
        <v>77</v>
      </c>
      <c r="C57" s="313"/>
      <c r="D57" s="2">
        <f>D54+D55+D56</f>
        <v>4956</v>
      </c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>
        <f>O54+O55+O56</f>
        <v>1684</v>
      </c>
      <c r="P57" s="41"/>
      <c r="Q57" s="41"/>
      <c r="R57" s="41"/>
      <c r="S57" s="41"/>
      <c r="T57" s="41"/>
      <c r="U57" s="41"/>
      <c r="V57" s="41"/>
      <c r="W57" s="41"/>
      <c r="X57" s="65">
        <f>SUM(X54:X56)</f>
        <v>1660</v>
      </c>
      <c r="Y57" s="41"/>
      <c r="Z57" s="41"/>
      <c r="AA57" s="41"/>
      <c r="AB57" s="41"/>
      <c r="AC57" s="41"/>
      <c r="AD57" s="41"/>
      <c r="AE57" s="65">
        <f>SUM(AE54:AE56)</f>
        <v>1612</v>
      </c>
      <c r="AF57" s="41"/>
    </row>
  </sheetData>
  <mergeCells count="62">
    <mergeCell ref="B7:C7"/>
    <mergeCell ref="B8:C8"/>
    <mergeCell ref="B9:C9"/>
    <mergeCell ref="B10:C10"/>
    <mergeCell ref="AF2:AF6"/>
    <mergeCell ref="D3:D6"/>
    <mergeCell ref="E3:G3"/>
    <mergeCell ref="H3:N3"/>
    <mergeCell ref="O3:O6"/>
    <mergeCell ref="P3:W3"/>
    <mergeCell ref="X3:X6"/>
    <mergeCell ref="P5:W5"/>
    <mergeCell ref="Y3:AD3"/>
    <mergeCell ref="AE3:AE6"/>
    <mergeCell ref="E4:E6"/>
    <mergeCell ref="Y2:AE2"/>
    <mergeCell ref="P4:S4"/>
    <mergeCell ref="T4:W4"/>
    <mergeCell ref="Y4:AA4"/>
    <mergeCell ref="AB4:AD4"/>
    <mergeCell ref="A28:C28"/>
    <mergeCell ref="H5:N5"/>
    <mergeCell ref="Y5:AD5"/>
    <mergeCell ref="D2:G2"/>
    <mergeCell ref="H2:O2"/>
    <mergeCell ref="P2:X2"/>
    <mergeCell ref="F4:F6"/>
    <mergeCell ref="G4:G6"/>
    <mergeCell ref="H4:J4"/>
    <mergeCell ref="K4:N4"/>
    <mergeCell ref="B11:C11"/>
    <mergeCell ref="B12:C12"/>
    <mergeCell ref="B13:C13"/>
    <mergeCell ref="B14:C14"/>
    <mergeCell ref="A2:A6"/>
    <mergeCell ref="B2:C6"/>
    <mergeCell ref="B21:C21"/>
    <mergeCell ref="B17:C17"/>
    <mergeCell ref="A23:A24"/>
    <mergeCell ref="B23:B24"/>
    <mergeCell ref="A25:A27"/>
    <mergeCell ref="B25:B27"/>
    <mergeCell ref="B15:C15"/>
    <mergeCell ref="B16:C16"/>
    <mergeCell ref="B18:C18"/>
    <mergeCell ref="B19:C19"/>
    <mergeCell ref="B20:C20"/>
    <mergeCell ref="B56:C56"/>
    <mergeCell ref="H41:L41"/>
    <mergeCell ref="B57:C57"/>
    <mergeCell ref="B54:C54"/>
    <mergeCell ref="B55:C55"/>
    <mergeCell ref="B49:B51"/>
    <mergeCell ref="AD52:AD53"/>
    <mergeCell ref="AF30:AF40"/>
    <mergeCell ref="AF42:AF48"/>
    <mergeCell ref="AF49:AF51"/>
    <mergeCell ref="A42:A48"/>
    <mergeCell ref="B42:B48"/>
    <mergeCell ref="A49:A51"/>
    <mergeCell ref="A30:A40"/>
    <mergeCell ref="B30:B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2" fitToHeight="5" orientation="landscape" r:id="rId1"/>
  <rowBreaks count="1" manualBreakCount="1">
    <brk id="27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ЖОСПАР</vt:lpstr>
      <vt:lpstr>бағдарл</vt:lpstr>
      <vt:lpstr>сетка 2</vt:lpstr>
      <vt:lpstr>ЖОСПАР!Область_печати</vt:lpstr>
      <vt:lpstr>'сетка 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2024-10-15T05:47:11Z</dcterms:modified>
</cp:coreProperties>
</file>